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ate1904="1" checkCompatibility="1"/>
  <mc:AlternateContent xmlns:mc="http://schemas.openxmlformats.org/markup-compatibility/2006">
    <mc:Choice Requires="x15">
      <x15ac:absPath xmlns:x15ac="http://schemas.microsoft.com/office/spreadsheetml/2010/11/ac" url="W:\Departmental\SSSC - SSSO\Student Help Resources\Calculating Grades\"/>
    </mc:Choice>
  </mc:AlternateContent>
  <xr:revisionPtr revIDLastSave="0" documentId="13_ncr:1_{E98FB8A9-D6A8-481C-8DE7-F2653A557614}" xr6:coauthVersionLast="45" xr6:coauthVersionMax="45" xr10:uidLastSave="{00000000-0000-0000-0000-000000000000}"/>
  <bookViews>
    <workbookView xWindow="-110" yWindow="-110" windowWidth="19420" windowHeight="10420" tabRatio="500" firstSheet="1" activeTab="6" xr2:uid="{00000000-000D-0000-FFFF-FFFF00000000}"/>
  </bookViews>
  <sheets>
    <sheet name="Instructions" sheetId="3" r:id="rId1"/>
    <sheet name="Equivalencies" sheetId="5" r:id="rId2"/>
    <sheet name="Course #1" sheetId="19" r:id="rId3"/>
    <sheet name="Course #2" sheetId="20" r:id="rId4"/>
    <sheet name="Course #3" sheetId="21" r:id="rId5"/>
    <sheet name="Course #4" sheetId="22" r:id="rId6"/>
    <sheet name="Course #5" sheetId="23" r:id="rId7"/>
    <sheet name="Course #6" sheetId="10" r:id="rId8"/>
    <sheet name="CGPA Calculator" sheetId="1" r:id="rId9"/>
    <sheet name="Major GPA Calculator" sheetId="12" r:id="rId10"/>
    <sheet name="GPA Planning" sheetId="2" r:id="rId11"/>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3" i="23" l="1"/>
  <c r="E22" i="23"/>
  <c r="E21" i="23"/>
  <c r="E20" i="23"/>
  <c r="E19" i="23"/>
  <c r="I18" i="23"/>
  <c r="E18" i="23"/>
  <c r="K17" i="23"/>
  <c r="E17" i="23"/>
  <c r="K16" i="23"/>
  <c r="E16" i="23"/>
  <c r="K15" i="23"/>
  <c r="E15" i="23"/>
  <c r="K14" i="23"/>
  <c r="E14" i="23"/>
  <c r="K13" i="23"/>
  <c r="E13" i="23"/>
  <c r="K12" i="23"/>
  <c r="E12" i="23"/>
  <c r="K11" i="23"/>
  <c r="E11" i="23"/>
  <c r="K10" i="23"/>
  <c r="E10" i="23"/>
  <c r="K9" i="23"/>
  <c r="E9" i="23"/>
  <c r="K8" i="23"/>
  <c r="K18" i="23" s="1"/>
  <c r="J18" i="23" s="1"/>
  <c r="E8" i="23"/>
  <c r="E7" i="23"/>
  <c r="E24" i="23" s="1"/>
  <c r="D23" i="23" s="1"/>
  <c r="C23" i="22"/>
  <c r="E22" i="22"/>
  <c r="E21" i="22"/>
  <c r="E20" i="22"/>
  <c r="E19" i="22"/>
  <c r="I18" i="22"/>
  <c r="E18" i="22"/>
  <c r="K17" i="22"/>
  <c r="E17" i="22"/>
  <c r="K16" i="22"/>
  <c r="E16" i="22"/>
  <c r="K15" i="22"/>
  <c r="E15" i="22"/>
  <c r="K14" i="22"/>
  <c r="E14" i="22"/>
  <c r="K13" i="22"/>
  <c r="E13" i="22"/>
  <c r="K12" i="22"/>
  <c r="E12" i="22"/>
  <c r="K11" i="22"/>
  <c r="E11" i="22"/>
  <c r="K10" i="22"/>
  <c r="E10" i="22"/>
  <c r="K9" i="22"/>
  <c r="E9" i="22"/>
  <c r="K8" i="22"/>
  <c r="K18" i="22" s="1"/>
  <c r="J18" i="22" s="1"/>
  <c r="E8" i="22"/>
  <c r="E7" i="22"/>
  <c r="C23" i="21"/>
  <c r="E22" i="21"/>
  <c r="E21" i="21"/>
  <c r="E20" i="21"/>
  <c r="E19" i="21"/>
  <c r="I18" i="21"/>
  <c r="E18" i="21"/>
  <c r="K17" i="21"/>
  <c r="E17" i="21"/>
  <c r="K16" i="21"/>
  <c r="E16" i="21"/>
  <c r="K15" i="21"/>
  <c r="E15" i="21"/>
  <c r="K14" i="21"/>
  <c r="E14" i="21"/>
  <c r="K13" i="21"/>
  <c r="E13" i="21"/>
  <c r="K12" i="21"/>
  <c r="E12" i="21"/>
  <c r="K11" i="21"/>
  <c r="E11" i="21"/>
  <c r="K10" i="21"/>
  <c r="E10" i="21"/>
  <c r="K9" i="21"/>
  <c r="E9" i="21"/>
  <c r="K8" i="21"/>
  <c r="K18" i="21" s="1"/>
  <c r="J18" i="21" s="1"/>
  <c r="E8" i="21"/>
  <c r="E7" i="21"/>
  <c r="C23" i="20"/>
  <c r="E22" i="20"/>
  <c r="E21" i="20"/>
  <c r="E20" i="20"/>
  <c r="E19" i="20"/>
  <c r="I18" i="20"/>
  <c r="E18" i="20"/>
  <c r="K17" i="20"/>
  <c r="E17" i="20"/>
  <c r="K16" i="20"/>
  <c r="E16" i="20"/>
  <c r="K15" i="20"/>
  <c r="E15" i="20"/>
  <c r="K14" i="20"/>
  <c r="E14" i="20"/>
  <c r="K13" i="20"/>
  <c r="E13" i="20"/>
  <c r="K12" i="20"/>
  <c r="E12" i="20"/>
  <c r="K11" i="20"/>
  <c r="E11" i="20"/>
  <c r="K10" i="20"/>
  <c r="E10" i="20"/>
  <c r="K9" i="20"/>
  <c r="K18" i="20" s="1"/>
  <c r="J18" i="20" s="1"/>
  <c r="E9" i="20"/>
  <c r="K8" i="20"/>
  <c r="E8" i="20"/>
  <c r="E7" i="20"/>
  <c r="C23" i="19"/>
  <c r="E22" i="19"/>
  <c r="E21" i="19"/>
  <c r="E20" i="19"/>
  <c r="E19" i="19"/>
  <c r="I18" i="19"/>
  <c r="E18" i="19"/>
  <c r="K17" i="19"/>
  <c r="E17" i="19"/>
  <c r="K16" i="19"/>
  <c r="E16" i="19"/>
  <c r="K15" i="19"/>
  <c r="E15" i="19"/>
  <c r="K14" i="19"/>
  <c r="E14" i="19"/>
  <c r="K13" i="19"/>
  <c r="E13" i="19"/>
  <c r="K12" i="19"/>
  <c r="E12" i="19"/>
  <c r="K11" i="19"/>
  <c r="E11" i="19"/>
  <c r="K10" i="19"/>
  <c r="E10" i="19"/>
  <c r="K9" i="19"/>
  <c r="E9" i="19"/>
  <c r="K8" i="19"/>
  <c r="K18" i="19" s="1"/>
  <c r="J18" i="19" s="1"/>
  <c r="E8" i="19"/>
  <c r="E7" i="19"/>
  <c r="E11" i="10"/>
  <c r="E8" i="10"/>
  <c r="E7" i="10"/>
  <c r="E24" i="22" l="1"/>
  <c r="D23" i="22" s="1"/>
  <c r="E24" i="21"/>
  <c r="D23" i="21" s="1"/>
  <c r="A29" i="21" s="1"/>
  <c r="D29" i="21" s="1"/>
  <c r="E24" i="20"/>
  <c r="D23" i="20" s="1"/>
  <c r="D24" i="20" s="1"/>
  <c r="E24" i="19"/>
  <c r="D23" i="19" s="1"/>
  <c r="A29" i="19" s="1"/>
  <c r="D29" i="19" s="1"/>
  <c r="A29" i="23"/>
  <c r="D29" i="23" s="1"/>
  <c r="D24" i="23"/>
  <c r="D24" i="22"/>
  <c r="A29" i="22"/>
  <c r="D29" i="22" s="1"/>
  <c r="E9" i="10"/>
  <c r="C23" i="10"/>
  <c r="D24" i="21" l="1"/>
  <c r="A29" i="20"/>
  <c r="D29" i="20" s="1"/>
  <c r="D24" i="19"/>
  <c r="E10" i="10"/>
  <c r="E12" i="10"/>
  <c r="E13" i="10"/>
  <c r="E14" i="10"/>
  <c r="E15" i="10"/>
  <c r="E16" i="10"/>
  <c r="E17" i="10"/>
  <c r="E18" i="10"/>
  <c r="E19" i="10"/>
  <c r="E20" i="10"/>
  <c r="E21" i="10"/>
  <c r="E22" i="10"/>
  <c r="E12" i="2"/>
  <c r="I18" i="10"/>
  <c r="K17" i="10"/>
  <c r="K16" i="10"/>
  <c r="K15" i="10"/>
  <c r="K14" i="10"/>
  <c r="K13" i="10"/>
  <c r="K12" i="10"/>
  <c r="K11" i="10"/>
  <c r="K10" i="10"/>
  <c r="K9" i="10"/>
  <c r="K8" i="10"/>
  <c r="E7" i="2"/>
  <c r="D7" i="12"/>
  <c r="F7" i="12" s="1"/>
  <c r="D8" i="12"/>
  <c r="F8" i="12" s="1"/>
  <c r="D9" i="12"/>
  <c r="F9" i="12" s="1"/>
  <c r="D10" i="12"/>
  <c r="F10" i="12" s="1"/>
  <c r="D11" i="12"/>
  <c r="F11" i="12" s="1"/>
  <c r="D12" i="12"/>
  <c r="F12" i="12" s="1"/>
  <c r="D13" i="12"/>
  <c r="F13" i="12"/>
  <c r="D14" i="12"/>
  <c r="F14" i="12" s="1"/>
  <c r="D15" i="12"/>
  <c r="F15" i="12"/>
  <c r="D16" i="12"/>
  <c r="F16" i="12" s="1"/>
  <c r="D17" i="12"/>
  <c r="F17" i="12"/>
  <c r="D18" i="12"/>
  <c r="F18" i="12" s="1"/>
  <c r="E23" i="12"/>
  <c r="D7" i="1"/>
  <c r="F7" i="1" s="1"/>
  <c r="E63" i="1"/>
  <c r="D17" i="1"/>
  <c r="D16" i="1"/>
  <c r="D11" i="1"/>
  <c r="D22" i="12"/>
  <c r="F22" i="12" s="1"/>
  <c r="D21" i="12"/>
  <c r="F21" i="12" s="1"/>
  <c r="D20" i="12"/>
  <c r="F20" i="12" s="1"/>
  <c r="D19" i="12"/>
  <c r="F19" i="12" s="1"/>
  <c r="D8" i="1"/>
  <c r="F8" i="1" s="1"/>
  <c r="D9" i="1"/>
  <c r="F9" i="1" s="1"/>
  <c r="D10" i="1"/>
  <c r="F10" i="1" s="1"/>
  <c r="F11" i="1"/>
  <c r="D12" i="1"/>
  <c r="F12" i="1" s="1"/>
  <c r="D14" i="1"/>
  <c r="F14" i="1" s="1"/>
  <c r="D15" i="1"/>
  <c r="F15" i="1" s="1"/>
  <c r="F16" i="1"/>
  <c r="F17" i="1"/>
  <c r="D18" i="1"/>
  <c r="F18" i="1" s="1"/>
  <c r="D19" i="1"/>
  <c r="F19" i="1" s="1"/>
  <c r="D21" i="1"/>
  <c r="F21" i="1" s="1"/>
  <c r="D22" i="1"/>
  <c r="F22" i="1" s="1"/>
  <c r="D23" i="1"/>
  <c r="F23" i="1" s="1"/>
  <c r="D24" i="1"/>
  <c r="F24" i="1" s="1"/>
  <c r="D25" i="1"/>
  <c r="F25" i="1" s="1"/>
  <c r="D26" i="1"/>
  <c r="F26" i="1" s="1"/>
  <c r="D28" i="1"/>
  <c r="F28" i="1" s="1"/>
  <c r="D29" i="1"/>
  <c r="F29" i="1" s="1"/>
  <c r="D30" i="1"/>
  <c r="F30" i="1" s="1"/>
  <c r="D31" i="1"/>
  <c r="F31" i="1" s="1"/>
  <c r="D32" i="1"/>
  <c r="F32" i="1" s="1"/>
  <c r="D33" i="1"/>
  <c r="F33" i="1" s="1"/>
  <c r="D35" i="1"/>
  <c r="F35" i="1" s="1"/>
  <c r="D36" i="1"/>
  <c r="F36" i="1" s="1"/>
  <c r="D37" i="1"/>
  <c r="F37" i="1" s="1"/>
  <c r="D38" i="1"/>
  <c r="F38" i="1" s="1"/>
  <c r="D39" i="1"/>
  <c r="F39" i="1" s="1"/>
  <c r="D40" i="1"/>
  <c r="F40" i="1" s="1"/>
  <c r="D42" i="1"/>
  <c r="F42" i="1" s="1"/>
  <c r="D43" i="1"/>
  <c r="F43" i="1" s="1"/>
  <c r="D44" i="1"/>
  <c r="F44" i="1" s="1"/>
  <c r="D45" i="1"/>
  <c r="F45" i="1" s="1"/>
  <c r="D46" i="1"/>
  <c r="F46" i="1" s="1"/>
  <c r="D47" i="1"/>
  <c r="F47" i="1" s="1"/>
  <c r="D49" i="1"/>
  <c r="F49" i="1" s="1"/>
  <c r="D50" i="1"/>
  <c r="F50" i="1" s="1"/>
  <c r="D51" i="1"/>
  <c r="F51" i="1" s="1"/>
  <c r="D52" i="1"/>
  <c r="F52" i="1" s="1"/>
  <c r="D53" i="1"/>
  <c r="F53" i="1" s="1"/>
  <c r="D54" i="1"/>
  <c r="F54" i="1" s="1"/>
  <c r="D56" i="1"/>
  <c r="F56" i="1" s="1"/>
  <c r="D57" i="1"/>
  <c r="F57" i="1" s="1"/>
  <c r="D58" i="1"/>
  <c r="F58" i="1" s="1"/>
  <c r="D59" i="1"/>
  <c r="F59" i="1" s="1"/>
  <c r="D60" i="1"/>
  <c r="F60" i="1" s="1"/>
  <c r="D61" i="1"/>
  <c r="F61" i="1" s="1"/>
  <c r="F63" i="1" l="1"/>
  <c r="E64" i="1" s="1"/>
  <c r="F64" i="1" s="1"/>
  <c r="K18" i="10"/>
  <c r="J18" i="10" s="1"/>
  <c r="F23" i="12"/>
  <c r="E24" i="12" s="1"/>
  <c r="F24" i="12" s="1"/>
  <c r="E24" i="10"/>
  <c r="D23" i="10" s="1"/>
  <c r="D24" i="10" s="1"/>
  <c r="A29" i="10" l="1"/>
  <c r="D29" i="10" s="1"/>
</calcChain>
</file>

<file path=xl/sharedStrings.xml><?xml version="1.0" encoding="utf-8"?>
<sst xmlns="http://schemas.openxmlformats.org/spreadsheetml/2006/main" count="465" uniqueCount="138">
  <si>
    <t>Letter Grade</t>
  </si>
  <si>
    <t>A</t>
  </si>
  <si>
    <t>N/A</t>
  </si>
  <si>
    <t>B</t>
  </si>
  <si>
    <t>A-</t>
  </si>
  <si>
    <t>B+</t>
  </si>
  <si>
    <t>C+</t>
  </si>
  <si>
    <t>Totals</t>
  </si>
  <si>
    <t>CGPA</t>
  </si>
  <si>
    <t>Current GPA</t>
  </si>
  <si>
    <t>Max</t>
  </si>
  <si>
    <t>A+</t>
  </si>
  <si>
    <t>B-</t>
  </si>
  <si>
    <t>C</t>
  </si>
  <si>
    <t>C-</t>
  </si>
  <si>
    <t>D+</t>
  </si>
  <si>
    <t>D</t>
  </si>
  <si>
    <t>D-</t>
  </si>
  <si>
    <t>Min</t>
  </si>
  <si>
    <t>Major CGPA</t>
  </si>
  <si>
    <t>Current CGPA</t>
  </si>
  <si>
    <t>F</t>
  </si>
  <si>
    <t>BIOL 1103</t>
  </si>
  <si>
    <t>BIOL 1104</t>
  </si>
  <si>
    <t>Cumulative Grade Point Average (CGPA)</t>
  </si>
  <si>
    <t>Average Calculator</t>
  </si>
  <si>
    <t>CGPA Calculator</t>
  </si>
  <si>
    <t>This workbook is broken into tabs on the bottom of the screen:</t>
  </si>
  <si>
    <t>2. Enter the letter grade you received in the course.</t>
  </si>
  <si>
    <t>3. Enter the credit value for the course (most one-semester courses are worth 0.5 credits while most two-semester courses are worth 1.0 credits, but it is best to check Carleton Central or your class syllabus to find the credit value).</t>
  </si>
  <si>
    <t>Grade Point</t>
  </si>
  <si>
    <t>Numerical Grade</t>
  </si>
  <si>
    <t>Credit Value</t>
  </si>
  <si>
    <t>Grade Points</t>
  </si>
  <si>
    <t>GPA Required to Reach CGPA Wanted</t>
  </si>
  <si>
    <t>Credits Complete</t>
  </si>
  <si>
    <t>CGPA Wanted</t>
  </si>
  <si>
    <t>Credits in Progress</t>
  </si>
  <si>
    <t>GPA Required</t>
  </si>
  <si>
    <t>CGPA Reached With Predicted GPA</t>
  </si>
  <si>
    <t>Predicted GPA</t>
  </si>
  <si>
    <t>GPA Planning</t>
  </si>
  <si>
    <t>1. Enter your current CGPA.</t>
  </si>
  <si>
    <t>2. Enter how many credits you have already completed.</t>
  </si>
  <si>
    <t>4. Enter how many credits are currently in progress.</t>
  </si>
  <si>
    <t>3. Enter your predicted GPA for the semester.</t>
  </si>
  <si>
    <t>3. Enter the CGPA you want to achieve.</t>
  </si>
  <si>
    <t>Course:</t>
  </si>
  <si>
    <t>Course Item</t>
  </si>
  <si>
    <t>Due Date</t>
  </si>
  <si>
    <t>Worth %</t>
  </si>
  <si>
    <t>Your Mark %</t>
  </si>
  <si>
    <t>Course Mark %</t>
  </si>
  <si>
    <t>Mark Calculator</t>
  </si>
  <si>
    <t>Participation</t>
  </si>
  <si>
    <t>Average Planning</t>
  </si>
  <si>
    <t>Equivalencies</t>
  </si>
  <si>
    <t>Course #1-#6</t>
  </si>
  <si>
    <t>1. Enter the course name.</t>
  </si>
  <si>
    <t>e.g. BIOL 1103</t>
  </si>
  <si>
    <t>e.g. PHYS 1007</t>
  </si>
  <si>
    <t>e.g. MATH 1007</t>
  </si>
  <si>
    <t>e.g. PSYC 1001</t>
  </si>
  <si>
    <t>Course Name</t>
  </si>
  <si>
    <t>Major GPA</t>
  </si>
  <si>
    <t>Major Grade Point</t>
  </si>
  <si>
    <t>Cumulative Grade</t>
  </si>
  <si>
    <t>Point Average Calculator</t>
  </si>
  <si>
    <t>This sheet is used to calculate your cumulative grade point average (CGPA) and is broken down by semester. You can also fill in this sheet with grades you hope to receive during the upcoming semesters to calculate a hypothetical CGPA.</t>
  </si>
  <si>
    <t>1. Enter the term and year of your courses by semester.</t>
  </si>
  <si>
    <t>Term, Year</t>
  </si>
  <si>
    <t>2. Enter your course names and numbers by semester.</t>
  </si>
  <si>
    <t>3. Enter the letter grade you received in the course.</t>
  </si>
  <si>
    <t>4. Enter the credit value for the course (most one-semester courses are worth 0.5 credits while most two-semester courses are worth 1.0 credits, but it is best to check Carleton Central or your class syllabus to find the credit value).</t>
  </si>
  <si>
    <t>1. Enter the term and year of your courses.</t>
  </si>
  <si>
    <t>1. Enter your course names and numbers.</t>
  </si>
  <si>
    <t>2. Enter the course items (quizzes, exams, homework, etc.) from your course outline.</t>
  </si>
  <si>
    <t>3. Enter due dates for the items.</t>
  </si>
  <si>
    <t>Carleton Percentage, Grade</t>
  </si>
  <si>
    <t>Points and Letter Grades</t>
  </si>
  <si>
    <t>This sheet lists the equivalencies of percentage grade, grade points and letter grades that are commonly used at Carleton University. Refer to this sheet when entering your percentage grades and letter grades in the other sheets.</t>
  </si>
  <si>
    <t>Grade and Mark</t>
  </si>
  <si>
    <t>Calculator Instructions</t>
  </si>
  <si>
    <t>You can use this workbook to calculate your grades in individual courses, as well as your cumulative grade point average (CGPA) and major grade point average. You can also fill in the spreadsheets with grades you hope to achieve to calculate predicted grades and set goals.</t>
  </si>
  <si>
    <t>If you are aiming for a certain CGPA and want to know what grades you need this semester to reach your goal, use the first section. If you know your predicted grades for the semester and want to know how this will impact your CGPA, use the second section.</t>
  </si>
  <si>
    <t>COMP 1005</t>
  </si>
  <si>
    <t>Fall 2017</t>
  </si>
  <si>
    <t>Winter 2018</t>
  </si>
  <si>
    <t>Grade Points (0.5 Credits)</t>
  </si>
  <si>
    <t>Grade Points (1.0 Credits)</t>
  </si>
  <si>
    <t>CHEM 1002</t>
  </si>
  <si>
    <t>CGSC 1001</t>
  </si>
  <si>
    <t>Major CGPA Calculator</t>
  </si>
  <si>
    <t>This sheet is used to calculate your major CGPA, which includes only the courses that are required for your major (you can find out which classes to include by running an audit under myAudit on Carleton Central). You can also fill in this sheet with grades you hope to receive during the upcoming semesters to calculate a hypothetical major GPA.</t>
  </si>
  <si>
    <t>Current Mark:</t>
  </si>
  <si>
    <t>Equivalent Letter Grade:</t>
  </si>
  <si>
    <t>CHEM 1001</t>
  </si>
  <si>
    <t>PHYS 1007</t>
  </si>
  <si>
    <t>MATH 1007</t>
  </si>
  <si>
    <t>PHYS 1008</t>
  </si>
  <si>
    <t>MATH 1008</t>
  </si>
  <si>
    <t>COMP 1006</t>
  </si>
  <si>
    <t>Test 1</t>
  </si>
  <si>
    <t>Test 2</t>
  </si>
  <si>
    <t>Assignments</t>
  </si>
  <si>
    <t>Lab</t>
  </si>
  <si>
    <t>Exam</t>
  </si>
  <si>
    <t>Exam Period</t>
  </si>
  <si>
    <t>PSYC 1001</t>
  </si>
  <si>
    <t>Essay 1</t>
  </si>
  <si>
    <t>Essay 2</t>
  </si>
  <si>
    <t>Midterm</t>
  </si>
  <si>
    <r>
      <t xml:space="preserve">4. Enter the </t>
    </r>
    <r>
      <rPr>
        <b/>
        <sz val="12"/>
        <rFont val="Arial"/>
        <family val="2"/>
      </rPr>
      <t>percentage</t>
    </r>
    <r>
      <rPr>
        <sz val="12"/>
        <rFont val="Arial"/>
        <family val="2"/>
      </rPr>
      <t xml:space="preserve"> of your final grade that the item is worth from your course outline.</t>
    </r>
  </si>
  <si>
    <r>
      <t xml:space="preserve">5. Enter your mark on the item as a </t>
    </r>
    <r>
      <rPr>
        <b/>
        <sz val="12"/>
        <rFont val="Arial"/>
        <family val="2"/>
      </rPr>
      <t>percentage</t>
    </r>
    <r>
      <rPr>
        <sz val="12"/>
        <rFont val="Arial"/>
        <family val="2"/>
      </rPr>
      <t>.</t>
    </r>
  </si>
  <si>
    <r>
      <t xml:space="preserve">6. Your current mark in the course will be calculated in </t>
    </r>
    <r>
      <rPr>
        <b/>
        <sz val="12"/>
        <color rgb="FF0000FF"/>
        <rFont val="Arial"/>
        <family val="2"/>
      </rPr>
      <t>blue</t>
    </r>
    <r>
      <rPr>
        <sz val="12"/>
        <rFont val="Arial"/>
        <family val="2"/>
      </rPr>
      <t xml:space="preserve"> at the bottom. You will also see how much of your final mark you have already completed.</t>
    </r>
  </si>
  <si>
    <t>*** Please note that if you enter an item and its weight but do not enter a grade (e.g. you enter that the final exam is worth 30% but leave the grade column empty because you have not yet received your mark for the exam), the final grade at the bottom will be calculated as though you received a 0% on that item. Therefore, to get an accurate picture of how you're doing in the course, it is a good idea to only enter items for which you already know your grade.</t>
  </si>
  <si>
    <r>
      <t xml:space="preserve">5. Your CGPA will be calculated in </t>
    </r>
    <r>
      <rPr>
        <b/>
        <sz val="12"/>
        <color rgb="FF0000FF"/>
        <rFont val="Arial"/>
        <family val="2"/>
      </rPr>
      <t>blue</t>
    </r>
    <r>
      <rPr>
        <sz val="12"/>
        <rFont val="Arial"/>
        <family val="2"/>
      </rPr>
      <t xml:space="preserve"> at the bottom of the sheet.</t>
    </r>
  </si>
  <si>
    <r>
      <t xml:space="preserve">4. Your major GPA will be calculated in </t>
    </r>
    <r>
      <rPr>
        <b/>
        <sz val="12"/>
        <color rgb="FF0000FF"/>
        <rFont val="Arial"/>
        <family val="2"/>
      </rPr>
      <t>blue</t>
    </r>
    <r>
      <rPr>
        <sz val="12"/>
        <rFont val="Arial"/>
        <family val="2"/>
      </rPr>
      <t xml:space="preserve"> at the bottom of the sheet.</t>
    </r>
  </si>
  <si>
    <r>
      <t xml:space="preserve">5. Your GPA required for the semester to achieve the CGPA you want will be calculated in </t>
    </r>
    <r>
      <rPr>
        <b/>
        <sz val="12"/>
        <color rgb="FF0000FF"/>
        <rFont val="Arial"/>
        <family val="2"/>
      </rPr>
      <t>blue</t>
    </r>
    <r>
      <rPr>
        <sz val="12"/>
        <rFont val="Arial"/>
        <family val="2"/>
      </rPr>
      <t>.</t>
    </r>
  </si>
  <si>
    <r>
      <t xml:space="preserve">5. Your hypothetical CGPA for the end of the semester will be calculated in </t>
    </r>
    <r>
      <rPr>
        <b/>
        <sz val="12"/>
        <color rgb="FF0000FF"/>
        <rFont val="Arial"/>
        <family val="2"/>
      </rPr>
      <t>blue</t>
    </r>
    <r>
      <rPr>
        <sz val="12"/>
        <rFont val="Arial"/>
        <family val="2"/>
      </rPr>
      <t>.</t>
    </r>
  </si>
  <si>
    <t>Item</t>
  </si>
  <si>
    <t xml:space="preserve">Total: </t>
  </si>
  <si>
    <t>Date</t>
  </si>
  <si>
    <t>Total Mark %</t>
  </si>
  <si>
    <t>Assignments/Lab/Quizzes</t>
  </si>
  <si>
    <t>7. Feel free to use the smaller mark calculator on the right hand side of the sheet to calculate your total grade for assignments/quizzes/labs based on your marks for individual items. You can then enter this mark in the main mark calculator on the left.</t>
  </si>
  <si>
    <t>Final</t>
  </si>
  <si>
    <t>Current Course Total %</t>
  </si>
  <si>
    <t>Final Exam Worth %</t>
  </si>
  <si>
    <t>Final Grade Wanted %</t>
  </si>
  <si>
    <t>Minimum Grade Required on Final Exam</t>
  </si>
  <si>
    <t>Final Exam Grade Required To Get Wanted Grade</t>
  </si>
  <si>
    <t xml:space="preserve">Use these sheets to track the marks you receive on individual assignments within your courses. You can also fill in this sheet with marks you hope to receive during the semester to calculate a hypothetical final grade in the course. Additionally, you can use the calculator at the bottom of the sheet to calculate the minimum grade required on the final exam to receive a hypothetical final grade. </t>
  </si>
  <si>
    <t xml:space="preserve">To calculate the minimum final exam grade required for a hypothetical final course grade: </t>
  </si>
  <si>
    <r>
      <t xml:space="preserve">1. Enter the weight of the final exam in </t>
    </r>
    <r>
      <rPr>
        <b/>
        <sz val="12"/>
        <rFont val="Arial"/>
        <family val="2"/>
      </rPr>
      <t>percentage</t>
    </r>
    <r>
      <rPr>
        <sz val="12"/>
        <rFont val="Arial"/>
        <family val="2"/>
      </rPr>
      <t xml:space="preserve"> under the column "</t>
    </r>
    <r>
      <rPr>
        <b/>
        <sz val="12"/>
        <rFont val="Arial"/>
        <family val="2"/>
      </rPr>
      <t>Final Exam Worth %</t>
    </r>
    <r>
      <rPr>
        <sz val="12"/>
        <rFont val="Arial"/>
        <family val="2"/>
      </rPr>
      <t>"</t>
    </r>
  </si>
  <si>
    <r>
      <t xml:space="preserve">2. Enter the hypothetical final course grade in </t>
    </r>
    <r>
      <rPr>
        <b/>
        <sz val="12"/>
        <rFont val="Arial"/>
        <family val="2"/>
      </rPr>
      <t>percentage</t>
    </r>
    <r>
      <rPr>
        <sz val="12"/>
        <rFont val="Arial"/>
        <family val="2"/>
      </rPr>
      <t xml:space="preserve"> under the column "</t>
    </r>
    <r>
      <rPr>
        <b/>
        <sz val="12"/>
        <rFont val="Arial"/>
        <family val="2"/>
      </rPr>
      <t>Final Grade Wanted %</t>
    </r>
    <r>
      <rPr>
        <sz val="12"/>
        <rFont val="Arial"/>
        <family val="2"/>
      </rPr>
      <t>"</t>
    </r>
  </si>
  <si>
    <r>
      <t xml:space="preserve">3. The minimum grade required on the final exam to achieve the hypothetical final course grade will be calculated in </t>
    </r>
    <r>
      <rPr>
        <b/>
        <sz val="12"/>
        <color rgb="FF0000FF"/>
        <rFont val="Arial"/>
        <family val="2"/>
      </rPr>
      <t>blue</t>
    </r>
    <r>
      <rPr>
        <sz val="12"/>
        <rFont val="Arial"/>
        <family val="2"/>
      </rPr>
      <t xml:space="preserve"> at the right most column. </t>
    </r>
  </si>
  <si>
    <t>e.g. CHEM 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</si>
</sst>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
  </numFmts>
  <fonts count="21" x14ac:knownFonts="1">
    <font>
      <sz val="10"/>
      <name val="Verdana"/>
    </font>
    <font>
      <b/>
      <sz val="10"/>
      <name val="Verdana"/>
    </font>
    <font>
      <sz val="10"/>
      <name val="Verdana"/>
    </font>
    <font>
      <sz val="8"/>
      <name val="Verdana"/>
    </font>
    <font>
      <b/>
      <u/>
      <sz val="10"/>
      <name val="Verdana"/>
    </font>
    <font>
      <b/>
      <u/>
      <sz val="12"/>
      <name val="Verdana"/>
    </font>
    <font>
      <b/>
      <sz val="10"/>
      <name val="Verdana"/>
      <family val="2"/>
    </font>
    <font>
      <b/>
      <u/>
      <sz val="14"/>
      <name val="Verdana"/>
      <family val="2"/>
    </font>
    <font>
      <b/>
      <sz val="14"/>
      <name val="Verdana"/>
      <family val="2"/>
    </font>
    <font>
      <sz val="10"/>
      <name val="Verdana"/>
      <family val="2"/>
    </font>
    <font>
      <b/>
      <sz val="12"/>
      <name val="Verdana"/>
      <family val="2"/>
    </font>
    <font>
      <b/>
      <sz val="10"/>
      <color rgb="FFFF0000"/>
      <name val="Verdana"/>
      <family val="2"/>
    </font>
    <font>
      <b/>
      <sz val="10"/>
      <color theme="0" tint="-0.249977111117893"/>
      <name val="Verdana"/>
      <family val="2"/>
    </font>
    <font>
      <b/>
      <sz val="16"/>
      <name val="Arial"/>
      <family val="2"/>
    </font>
    <font>
      <b/>
      <sz val="12"/>
      <name val="Arial"/>
      <family val="2"/>
    </font>
    <font>
      <sz val="12"/>
      <name val="Arial"/>
      <family val="2"/>
    </font>
    <font>
      <b/>
      <sz val="12"/>
      <color rgb="FF0000FF"/>
      <name val="Arial"/>
      <family val="2"/>
    </font>
    <font>
      <b/>
      <sz val="12"/>
      <color theme="0" tint="-0.249977111117893"/>
      <name val="Arial"/>
      <family val="2"/>
    </font>
    <font>
      <b/>
      <u/>
      <sz val="12"/>
      <name val="Arial"/>
      <family val="2"/>
    </font>
    <font>
      <sz val="16"/>
      <name val="Arial"/>
      <family val="2"/>
    </font>
    <font>
      <b/>
      <sz val="12"/>
      <color theme="0"/>
      <name val="Arial"/>
      <family val="2"/>
    </font>
  </fonts>
  <fills count="6">
    <fill>
      <patternFill patternType="none"/>
    </fill>
    <fill>
      <patternFill patternType="gray125"/>
    </fill>
    <fill>
      <patternFill patternType="solid">
        <fgColor indexed="9"/>
        <bgColor indexed="64"/>
      </patternFill>
    </fill>
    <fill>
      <patternFill patternType="solid">
        <fgColor rgb="FFBAD3D4"/>
        <bgColor indexed="64"/>
      </patternFill>
    </fill>
    <fill>
      <patternFill patternType="solid">
        <fgColor rgb="FF9DF1E1"/>
        <bgColor indexed="64"/>
      </patternFill>
    </fill>
    <fill>
      <patternFill patternType="solid">
        <fgColor rgb="FFBAD3D4"/>
        <bgColor rgb="FF000000"/>
      </patternFill>
    </fill>
  </fills>
  <borders count="15">
    <border>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
    <xf numFmtId="0" fontId="0" fillId="0" borderId="0"/>
    <xf numFmtId="9" fontId="2" fillId="0" borderId="0" applyFont="0" applyFill="0" applyBorder="0" applyAlignment="0" applyProtection="0"/>
  </cellStyleXfs>
  <cellXfs count="141">
    <xf numFmtId="0" fontId="0" fillId="0" borderId="0" xfId="0"/>
    <xf numFmtId="0" fontId="0" fillId="0" borderId="0" xfId="0" applyProtection="1"/>
    <xf numFmtId="0" fontId="0" fillId="0" borderId="0" xfId="0" applyFill="1" applyProtection="1"/>
    <xf numFmtId="0" fontId="5" fillId="0" borderId="0" xfId="0" applyFont="1" applyProtection="1"/>
    <xf numFmtId="0" fontId="1" fillId="0" borderId="0" xfId="0" applyFont="1" applyProtection="1"/>
    <xf numFmtId="0" fontId="4" fillId="0" borderId="0" xfId="0" applyFont="1" applyProtection="1"/>
    <xf numFmtId="0" fontId="7" fillId="0" borderId="0" xfId="0" applyFont="1" applyAlignment="1" applyProtection="1">
      <alignment horizontal="center"/>
    </xf>
    <xf numFmtId="0" fontId="8" fillId="0" borderId="0" xfId="0" applyFont="1" applyAlignment="1" applyProtection="1">
      <alignment horizontal="center"/>
    </xf>
    <xf numFmtId="0" fontId="6" fillId="0" borderId="0" xfId="0" applyFont="1"/>
    <xf numFmtId="0" fontId="0" fillId="0" borderId="0" xfId="0" applyBorder="1" applyProtection="1"/>
    <xf numFmtId="16" fontId="0" fillId="0" borderId="0" xfId="0" applyNumberFormat="1" applyFill="1" applyBorder="1" applyProtection="1">
      <protection locked="0"/>
    </xf>
    <xf numFmtId="164" fontId="0" fillId="0" borderId="0" xfId="1" applyNumberFormat="1" applyFont="1" applyFill="1" applyBorder="1" applyProtection="1">
      <protection locked="0"/>
    </xf>
    <xf numFmtId="0" fontId="0" fillId="0" borderId="0" xfId="0" quotePrefix="1" applyNumberFormat="1" applyProtection="1"/>
    <xf numFmtId="165" fontId="0" fillId="0" borderId="0" xfId="0" applyNumberFormat="1" applyAlignment="1" applyProtection="1">
      <alignment horizontal="left"/>
    </xf>
    <xf numFmtId="0" fontId="10" fillId="0" borderId="0" xfId="0" applyFont="1" applyFill="1" applyBorder="1" applyAlignment="1" applyProtection="1"/>
    <xf numFmtId="0" fontId="13" fillId="0" borderId="0" xfId="0" applyFont="1" applyAlignment="1" applyProtection="1">
      <alignment horizontal="left"/>
    </xf>
    <xf numFmtId="0" fontId="14" fillId="0" borderId="0" xfId="0" applyFont="1"/>
    <xf numFmtId="0" fontId="15" fillId="0" borderId="0" xfId="0" applyFont="1" applyProtection="1">
      <protection locked="0"/>
    </xf>
    <xf numFmtId="0" fontId="14" fillId="2" borderId="14" xfId="0" applyFont="1" applyFill="1" applyBorder="1" applyAlignment="1" applyProtection="1">
      <alignment horizontal="center"/>
    </xf>
    <xf numFmtId="9" fontId="15" fillId="2" borderId="8" xfId="1" applyNumberFormat="1" applyFont="1" applyFill="1" applyBorder="1" applyAlignment="1" applyProtection="1">
      <alignment horizontal="center"/>
    </xf>
    <xf numFmtId="0" fontId="15" fillId="2" borderId="10" xfId="0" applyFont="1" applyFill="1" applyBorder="1" applyAlignment="1" applyProtection="1">
      <alignment horizontal="center"/>
    </xf>
    <xf numFmtId="165" fontId="15" fillId="2" borderId="10" xfId="1" applyNumberFormat="1" applyFont="1" applyFill="1" applyBorder="1" applyAlignment="1" applyProtection="1">
      <alignment horizontal="center"/>
    </xf>
    <xf numFmtId="165" fontId="15" fillId="2" borderId="10" xfId="0" applyNumberFormat="1" applyFont="1" applyFill="1" applyBorder="1" applyAlignment="1" applyProtection="1">
      <alignment horizontal="center"/>
    </xf>
    <xf numFmtId="165" fontId="15" fillId="2" borderId="14" xfId="1" applyNumberFormat="1" applyFont="1" applyFill="1" applyBorder="1" applyAlignment="1" applyProtection="1">
      <alignment horizontal="center"/>
    </xf>
    <xf numFmtId="0" fontId="14" fillId="2" borderId="8" xfId="0" applyFont="1" applyFill="1" applyBorder="1" applyAlignment="1" applyProtection="1">
      <alignment horizontal="center"/>
    </xf>
    <xf numFmtId="0" fontId="14" fillId="2" borderId="10" xfId="0" applyFont="1" applyFill="1" applyBorder="1" applyAlignment="1" applyProtection="1">
      <alignment horizontal="center"/>
    </xf>
    <xf numFmtId="0" fontId="15" fillId="0" borderId="5" xfId="0" applyFont="1" applyFill="1" applyBorder="1" applyAlignment="1" applyProtection="1">
      <alignment horizontal="center"/>
      <protection locked="0"/>
    </xf>
    <xf numFmtId="16" fontId="15" fillId="0" borderId="0" xfId="0" applyNumberFormat="1" applyFont="1" applyFill="1" applyBorder="1" applyAlignment="1" applyProtection="1">
      <alignment horizontal="center"/>
      <protection locked="0"/>
    </xf>
    <xf numFmtId="164" fontId="15" fillId="0" borderId="0" xfId="1" applyNumberFormat="1" applyFont="1" applyFill="1" applyBorder="1" applyAlignment="1" applyProtection="1">
      <alignment horizontal="center"/>
      <protection locked="0"/>
    </xf>
    <xf numFmtId="164" fontId="15" fillId="0" borderId="6" xfId="1" applyNumberFormat="1" applyFont="1" applyFill="1" applyBorder="1" applyAlignment="1" applyProtection="1">
      <alignment horizontal="center"/>
      <protection locked="0"/>
    </xf>
    <xf numFmtId="0" fontId="14" fillId="3" borderId="9" xfId="0" applyFont="1" applyFill="1" applyBorder="1" applyAlignment="1">
      <alignment horizontal="center"/>
    </xf>
    <xf numFmtId="0" fontId="14" fillId="3" borderId="1" xfId="0" applyFont="1" applyFill="1" applyBorder="1" applyAlignment="1">
      <alignment horizontal="center"/>
    </xf>
    <xf numFmtId="0" fontId="14" fillId="3" borderId="10" xfId="0" applyFont="1" applyFill="1" applyBorder="1" applyAlignment="1">
      <alignment horizontal="center"/>
    </xf>
    <xf numFmtId="164" fontId="15" fillId="3" borderId="6" xfId="0" applyNumberFormat="1" applyFont="1" applyFill="1" applyBorder="1" applyAlignment="1">
      <alignment horizontal="center"/>
    </xf>
    <xf numFmtId="0" fontId="15" fillId="3" borderId="1" xfId="0" applyFont="1" applyFill="1" applyBorder="1" applyAlignment="1">
      <alignment horizontal="center"/>
    </xf>
    <xf numFmtId="164" fontId="14" fillId="3" borderId="1" xfId="0" applyNumberFormat="1" applyFont="1" applyFill="1" applyBorder="1" applyAlignment="1">
      <alignment horizontal="center"/>
    </xf>
    <xf numFmtId="164" fontId="16" fillId="4" borderId="8" xfId="0" applyNumberFormat="1" applyFont="1" applyFill="1" applyBorder="1" applyAlignment="1">
      <alignment horizontal="center"/>
    </xf>
    <xf numFmtId="164" fontId="15" fillId="3" borderId="13" xfId="0" applyNumberFormat="1" applyFont="1" applyFill="1" applyBorder="1" applyAlignment="1">
      <alignment horizontal="center"/>
    </xf>
    <xf numFmtId="164" fontId="17" fillId="3" borderId="12" xfId="0" applyNumberFormat="1" applyFont="1" applyFill="1" applyBorder="1" applyAlignment="1">
      <alignment horizontal="center"/>
    </xf>
    <xf numFmtId="0" fontId="14" fillId="3" borderId="9" xfId="0" applyFont="1" applyFill="1" applyBorder="1" applyAlignment="1">
      <alignment horizontal="left"/>
    </xf>
    <xf numFmtId="0" fontId="6" fillId="0" borderId="0" xfId="0" applyFont="1" applyFill="1" applyBorder="1"/>
    <xf numFmtId="0" fontId="9" fillId="0" borderId="0" xfId="0" applyFont="1" applyFill="1" applyBorder="1" applyProtection="1">
      <protection locked="0"/>
    </xf>
    <xf numFmtId="164" fontId="0" fillId="0" borderId="0" xfId="0" applyNumberFormat="1" applyFill="1" applyBorder="1"/>
    <xf numFmtId="0" fontId="0" fillId="0" borderId="0" xfId="0" applyFill="1" applyBorder="1"/>
    <xf numFmtId="164" fontId="6" fillId="0" borderId="0" xfId="0" applyNumberFormat="1" applyFont="1" applyFill="1" applyBorder="1"/>
    <xf numFmtId="164" fontId="11" fillId="0" borderId="0" xfId="0" applyNumberFormat="1" applyFont="1" applyFill="1" applyBorder="1"/>
    <xf numFmtId="164" fontId="12" fillId="0" borderId="0" xfId="0" applyNumberFormat="1" applyFont="1" applyFill="1" applyBorder="1"/>
    <xf numFmtId="0" fontId="15" fillId="0" borderId="0" xfId="0" applyFont="1" applyProtection="1"/>
    <xf numFmtId="0" fontId="14" fillId="0" borderId="0" xfId="0" applyFont="1" applyAlignment="1" applyProtection="1">
      <alignment horizontal="center"/>
    </xf>
    <xf numFmtId="0" fontId="18" fillId="0" borderId="0" xfId="0" applyFont="1" applyAlignment="1" applyProtection="1">
      <alignment horizontal="center"/>
    </xf>
    <xf numFmtId="0" fontId="18" fillId="0" borderId="0" xfId="0" applyFont="1" applyProtection="1"/>
    <xf numFmtId="0" fontId="14" fillId="3" borderId="8" xfId="0" applyFont="1" applyFill="1" applyBorder="1" applyAlignment="1" applyProtection="1">
      <alignment horizontal="center"/>
    </xf>
    <xf numFmtId="0" fontId="15" fillId="3" borderId="1" xfId="0" applyFont="1" applyFill="1" applyBorder="1" applyAlignment="1" applyProtection="1"/>
    <xf numFmtId="0" fontId="14" fillId="3" borderId="9" xfId="0" applyFont="1" applyFill="1" applyBorder="1" applyAlignment="1" applyProtection="1">
      <alignment horizontal="left"/>
    </xf>
    <xf numFmtId="0" fontId="14" fillId="3" borderId="1" xfId="0" applyFont="1" applyFill="1" applyBorder="1" applyAlignment="1" applyProtection="1">
      <alignment horizontal="left"/>
    </xf>
    <xf numFmtId="165" fontId="14" fillId="3" borderId="1" xfId="0" applyNumberFormat="1" applyFont="1" applyFill="1" applyBorder="1" applyAlignment="1" applyProtection="1"/>
    <xf numFmtId="2" fontId="16" fillId="4" borderId="8" xfId="0" applyNumberFormat="1" applyFont="1" applyFill="1" applyBorder="1" applyAlignment="1" applyProtection="1"/>
    <xf numFmtId="0" fontId="14" fillId="3" borderId="11" xfId="0" applyFont="1" applyFill="1" applyBorder="1" applyAlignment="1" applyProtection="1">
      <alignment horizontal="center"/>
    </xf>
    <xf numFmtId="0" fontId="15" fillId="0" borderId="11" xfId="0" applyFont="1" applyBorder="1" applyAlignment="1" applyProtection="1">
      <alignment horizontal="center"/>
      <protection locked="0"/>
    </xf>
    <xf numFmtId="0" fontId="15" fillId="0" borderId="3" xfId="0" applyFont="1" applyFill="1" applyBorder="1" applyAlignment="1" applyProtection="1">
      <alignment horizontal="center"/>
      <protection locked="0"/>
    </xf>
    <xf numFmtId="165" fontId="15" fillId="3" borderId="3" xfId="0" applyNumberFormat="1" applyFont="1" applyFill="1" applyBorder="1" applyAlignment="1" applyProtection="1">
      <alignment horizontal="center"/>
    </xf>
    <xf numFmtId="165" fontId="15" fillId="0" borderId="11" xfId="0" applyNumberFormat="1" applyFont="1" applyFill="1" applyBorder="1" applyAlignment="1" applyProtection="1">
      <alignment horizontal="center"/>
      <protection locked="0"/>
    </xf>
    <xf numFmtId="165" fontId="15" fillId="3" borderId="4" xfId="0" applyNumberFormat="1" applyFont="1" applyFill="1" applyBorder="1" applyAlignment="1" applyProtection="1">
      <alignment horizontal="center"/>
    </xf>
    <xf numFmtId="0" fontId="15" fillId="0" borderId="12" xfId="0" applyFont="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12" xfId="0" applyFont="1" applyFill="1" applyBorder="1" applyAlignment="1" applyProtection="1">
      <alignment horizontal="center"/>
      <protection locked="0"/>
    </xf>
    <xf numFmtId="165" fontId="15" fillId="3" borderId="0" xfId="0" applyNumberFormat="1" applyFont="1" applyFill="1" applyBorder="1" applyAlignment="1" applyProtection="1">
      <alignment horizontal="center"/>
    </xf>
    <xf numFmtId="165" fontId="15" fillId="0" borderId="12" xfId="0" applyNumberFormat="1" applyFont="1" applyFill="1" applyBorder="1" applyAlignment="1" applyProtection="1">
      <alignment horizontal="center"/>
      <protection locked="0"/>
    </xf>
    <xf numFmtId="165" fontId="15" fillId="3" borderId="6" xfId="0" applyNumberFormat="1" applyFont="1" applyFill="1" applyBorder="1" applyAlignment="1" applyProtection="1">
      <alignment horizontal="center"/>
    </xf>
    <xf numFmtId="0" fontId="15" fillId="0" borderId="0" xfId="0" applyFont="1" applyAlignment="1" applyProtection="1">
      <alignment horizontal="center"/>
      <protection locked="0"/>
    </xf>
    <xf numFmtId="0" fontId="15" fillId="0" borderId="6" xfId="0" applyFont="1" applyFill="1" applyBorder="1" applyAlignment="1" applyProtection="1">
      <alignment horizontal="center"/>
      <protection locked="0"/>
    </xf>
    <xf numFmtId="0" fontId="15" fillId="0" borderId="13" xfId="0" applyFont="1" applyBorder="1" applyAlignment="1" applyProtection="1">
      <alignment horizontal="center"/>
      <protection locked="0"/>
    </xf>
    <xf numFmtId="0" fontId="15" fillId="3" borderId="0" xfId="0" applyFont="1" applyFill="1" applyBorder="1" applyAlignment="1" applyProtection="1">
      <alignment horizontal="center"/>
    </xf>
    <xf numFmtId="0" fontId="15" fillId="3" borderId="6" xfId="0" applyFont="1" applyFill="1" applyBorder="1" applyAlignment="1" applyProtection="1">
      <alignment horizontal="center"/>
    </xf>
    <xf numFmtId="165" fontId="14" fillId="3" borderId="10" xfId="0" applyNumberFormat="1" applyFont="1" applyFill="1" applyBorder="1" applyAlignment="1" applyProtection="1"/>
    <xf numFmtId="0" fontId="15" fillId="0" borderId="13" xfId="0" applyFont="1" applyFill="1" applyBorder="1" applyAlignment="1" applyProtection="1">
      <alignment horizontal="center"/>
      <protection locked="0"/>
    </xf>
    <xf numFmtId="0" fontId="19" fillId="0" borderId="0" xfId="0" applyFont="1" applyProtection="1"/>
    <xf numFmtId="165" fontId="16" fillId="4" borderId="8" xfId="0" applyNumberFormat="1" applyFont="1" applyFill="1" applyBorder="1" applyAlignment="1" applyProtection="1">
      <alignment horizontal="center"/>
    </xf>
    <xf numFmtId="165" fontId="15" fillId="0" borderId="13" xfId="0" applyNumberFormat="1" applyFont="1" applyFill="1" applyBorder="1" applyAlignment="1" applyProtection="1">
      <alignment horizontal="center"/>
      <protection locked="0"/>
    </xf>
    <xf numFmtId="165" fontId="15" fillId="3" borderId="7" xfId="0" applyNumberFormat="1" applyFont="1" applyFill="1" applyBorder="1" applyAlignment="1" applyProtection="1">
      <alignment horizontal="center"/>
    </xf>
    <xf numFmtId="165" fontId="14" fillId="3" borderId="10" xfId="0" applyNumberFormat="1" applyFont="1" applyFill="1" applyBorder="1" applyAlignment="1" applyProtection="1">
      <alignment horizontal="center"/>
    </xf>
    <xf numFmtId="0" fontId="14" fillId="3" borderId="9" xfId="0" applyFont="1" applyFill="1" applyBorder="1" applyAlignment="1" applyProtection="1">
      <alignment horizontal="center"/>
    </xf>
    <xf numFmtId="0" fontId="14" fillId="3" borderId="1" xfId="0" applyFont="1" applyFill="1" applyBorder="1" applyAlignment="1" applyProtection="1">
      <alignment horizontal="center"/>
    </xf>
    <xf numFmtId="0" fontId="15" fillId="3" borderId="1" xfId="0" applyFont="1" applyFill="1" applyBorder="1" applyAlignment="1" applyProtection="1">
      <alignment horizontal="center"/>
    </xf>
    <xf numFmtId="165" fontId="14" fillId="3" borderId="1" xfId="0" applyNumberFormat="1" applyFont="1" applyFill="1" applyBorder="1" applyAlignment="1" applyProtection="1">
      <alignment horizontal="center"/>
    </xf>
    <xf numFmtId="2" fontId="16" fillId="4" borderId="8" xfId="0" applyNumberFormat="1" applyFont="1" applyFill="1" applyBorder="1" applyAlignment="1" applyProtection="1">
      <alignment horizontal="center"/>
    </xf>
    <xf numFmtId="0" fontId="13" fillId="0" borderId="0" xfId="0" applyFont="1" applyProtection="1"/>
    <xf numFmtId="165" fontId="15" fillId="0" borderId="8" xfId="0" applyNumberFormat="1" applyFont="1" applyFill="1" applyBorder="1" applyAlignment="1" applyProtection="1">
      <protection locked="0"/>
    </xf>
    <xf numFmtId="165" fontId="16" fillId="4" borderId="8" xfId="0" applyNumberFormat="1" applyFont="1" applyFill="1" applyBorder="1" applyAlignment="1" applyProtection="1"/>
    <xf numFmtId="0" fontId="13" fillId="0" borderId="0" xfId="0" applyFont="1"/>
    <xf numFmtId="0" fontId="15" fillId="0" borderId="0" xfId="0" applyFont="1" applyAlignment="1" applyProtection="1">
      <alignment wrapText="1"/>
    </xf>
    <xf numFmtId="0" fontId="15" fillId="0" borderId="13" xfId="0" applyFont="1" applyBorder="1" applyAlignment="1" applyProtection="1">
      <alignment wrapText="1"/>
    </xf>
    <xf numFmtId="0" fontId="15" fillId="0" borderId="0" xfId="0" applyFont="1" applyBorder="1" applyAlignment="1" applyProtection="1">
      <alignment wrapText="1"/>
    </xf>
    <xf numFmtId="0" fontId="15" fillId="0" borderId="11" xfId="0" applyFont="1" applyBorder="1" applyAlignment="1" applyProtection="1">
      <alignment wrapText="1"/>
    </xf>
    <xf numFmtId="0" fontId="15" fillId="0" borderId="12" xfId="0" applyFont="1" applyBorder="1" applyAlignment="1" applyProtection="1">
      <alignment wrapText="1"/>
    </xf>
    <xf numFmtId="0" fontId="14" fillId="0" borderId="12" xfId="0" applyFont="1" applyBorder="1" applyAlignment="1" applyProtection="1">
      <alignment wrapText="1"/>
    </xf>
    <xf numFmtId="0" fontId="14" fillId="3" borderId="8" xfId="0" applyFont="1" applyFill="1" applyBorder="1" applyAlignment="1" applyProtection="1">
      <alignment wrapText="1"/>
    </xf>
    <xf numFmtId="0" fontId="0" fillId="0" borderId="12" xfId="0" applyBorder="1" applyProtection="1"/>
    <xf numFmtId="0" fontId="14" fillId="0" borderId="13" xfId="0" applyFont="1" applyBorder="1" applyAlignment="1">
      <alignment horizontal="center"/>
    </xf>
    <xf numFmtId="0" fontId="14" fillId="0" borderId="8" xfId="0" applyFont="1" applyBorder="1" applyAlignment="1">
      <alignment horizontal="center"/>
    </xf>
    <xf numFmtId="0" fontId="15" fillId="0" borderId="11" xfId="0" applyFont="1" applyBorder="1" applyAlignment="1">
      <alignment horizontal="center"/>
    </xf>
    <xf numFmtId="164" fontId="15" fillId="0" borderId="11" xfId="0" applyNumberFormat="1" applyFont="1" applyBorder="1" applyAlignment="1">
      <alignment horizontal="center"/>
    </xf>
    <xf numFmtId="0" fontId="15" fillId="0" borderId="12" xfId="0" applyFont="1" applyBorder="1" applyAlignment="1">
      <alignment horizontal="center"/>
    </xf>
    <xf numFmtId="164" fontId="15" fillId="0" borderId="12" xfId="0" applyNumberFormat="1" applyFont="1" applyBorder="1" applyAlignment="1">
      <alignment horizontal="center"/>
    </xf>
    <xf numFmtId="0" fontId="14" fillId="0" borderId="9" xfId="0" applyFont="1" applyBorder="1"/>
    <xf numFmtId="0" fontId="14" fillId="0" borderId="1" xfId="0" applyFont="1" applyBorder="1"/>
    <xf numFmtId="0" fontId="14" fillId="0" borderId="0" xfId="0" applyFont="1" applyBorder="1" applyAlignment="1">
      <alignment horizontal="center"/>
    </xf>
    <xf numFmtId="0" fontId="14" fillId="0" borderId="0" xfId="0" applyFont="1" applyFill="1" applyBorder="1" applyAlignment="1"/>
    <xf numFmtId="164" fontId="15" fillId="0" borderId="13" xfId="0" applyNumberFormat="1" applyFont="1" applyBorder="1" applyAlignment="1">
      <alignment horizontal="center"/>
    </xf>
    <xf numFmtId="16" fontId="15" fillId="0" borderId="0" xfId="0" applyNumberFormat="1" applyFont="1" applyAlignment="1">
      <alignment horizontal="center"/>
    </xf>
    <xf numFmtId="0" fontId="15" fillId="0" borderId="0" xfId="0" applyFont="1" applyAlignment="1">
      <alignment horizontal="center"/>
    </xf>
    <xf numFmtId="166" fontId="15" fillId="0" borderId="0" xfId="0" applyNumberFormat="1" applyFont="1" applyBorder="1" applyAlignment="1">
      <alignment horizontal="center"/>
    </xf>
    <xf numFmtId="166" fontId="15" fillId="0" borderId="0" xfId="0" applyNumberFormat="1" applyFont="1" applyBorder="1"/>
    <xf numFmtId="164" fontId="20" fillId="0" borderId="10" xfId="0" applyNumberFormat="1" applyFont="1" applyBorder="1"/>
    <xf numFmtId="10" fontId="16" fillId="0" borderId="8" xfId="0" applyNumberFormat="1" applyFont="1" applyBorder="1" applyAlignment="1">
      <alignment horizontal="center"/>
    </xf>
    <xf numFmtId="0" fontId="14" fillId="5" borderId="13" xfId="0" applyFont="1" applyFill="1" applyBorder="1" applyAlignment="1">
      <alignment horizontal="center"/>
    </xf>
    <xf numFmtId="0" fontId="14" fillId="5" borderId="14" xfId="0" applyFont="1" applyFill="1" applyBorder="1" applyAlignment="1">
      <alignment horizontal="center"/>
    </xf>
    <xf numFmtId="10" fontId="15" fillId="0" borderId="13" xfId="0" applyNumberFormat="1" applyFont="1" applyBorder="1" applyAlignment="1" applyProtection="1">
      <alignment horizontal="center"/>
      <protection locked="0"/>
    </xf>
    <xf numFmtId="10" fontId="15" fillId="0" borderId="14" xfId="0" applyNumberFormat="1" applyFont="1" applyBorder="1" applyAlignment="1" applyProtection="1">
      <alignment horizontal="center"/>
      <protection locked="0"/>
    </xf>
    <xf numFmtId="10" fontId="16" fillId="4" borderId="14" xfId="0" applyNumberFormat="1" applyFont="1" applyFill="1" applyBorder="1" applyAlignment="1" applyProtection="1">
      <alignment horizontal="center"/>
      <protection locked="0"/>
    </xf>
    <xf numFmtId="0" fontId="14" fillId="3" borderId="9" xfId="0" applyFont="1" applyFill="1" applyBorder="1" applyAlignment="1">
      <alignment horizontal="center"/>
    </xf>
    <xf numFmtId="0" fontId="14" fillId="3" borderId="1" xfId="0" applyFont="1" applyFill="1" applyBorder="1" applyAlignment="1">
      <alignment horizontal="center"/>
    </xf>
    <xf numFmtId="0" fontId="14" fillId="3" borderId="10" xfId="0" applyFont="1" applyFill="1" applyBorder="1" applyAlignment="1">
      <alignment horizontal="center"/>
    </xf>
    <xf numFmtId="0" fontId="13" fillId="3" borderId="9" xfId="0" applyFont="1" applyFill="1" applyBorder="1" applyAlignment="1" applyProtection="1">
      <alignment horizontal="center"/>
    </xf>
    <xf numFmtId="0" fontId="13" fillId="3" borderId="1" xfId="0" applyFont="1" applyFill="1" applyBorder="1" applyAlignment="1" applyProtection="1">
      <alignment horizontal="center"/>
    </xf>
    <xf numFmtId="0" fontId="13" fillId="3" borderId="10" xfId="0" applyFont="1" applyFill="1" applyBorder="1" applyAlignment="1" applyProtection="1">
      <alignment horizontal="center"/>
    </xf>
    <xf numFmtId="0" fontId="14" fillId="3" borderId="9" xfId="0" applyFont="1" applyFill="1" applyBorder="1" applyAlignment="1">
      <alignment horizontal="center"/>
    </xf>
    <xf numFmtId="0" fontId="14" fillId="3" borderId="1" xfId="0" applyFont="1" applyFill="1" applyBorder="1" applyAlignment="1">
      <alignment horizontal="center"/>
    </xf>
    <xf numFmtId="0" fontId="14" fillId="3" borderId="10" xfId="0" applyFont="1" applyFill="1" applyBorder="1" applyAlignment="1">
      <alignment horizontal="center"/>
    </xf>
    <xf numFmtId="0" fontId="14" fillId="5" borderId="9" xfId="0" applyFont="1" applyFill="1" applyBorder="1" applyAlignment="1">
      <alignment horizontal="center"/>
    </xf>
    <xf numFmtId="0" fontId="14" fillId="5" borderId="1" xfId="0" applyFont="1" applyFill="1" applyBorder="1" applyAlignment="1">
      <alignment horizontal="center"/>
    </xf>
    <xf numFmtId="0" fontId="14" fillId="3" borderId="8" xfId="0" applyFont="1" applyFill="1" applyBorder="1" applyAlignment="1" applyProtection="1">
      <alignment horizontal="center"/>
    </xf>
    <xf numFmtId="0" fontId="14" fillId="3" borderId="9" xfId="0" applyFont="1" applyFill="1" applyBorder="1" applyAlignment="1" applyProtection="1">
      <alignment horizontal="center"/>
    </xf>
    <xf numFmtId="0" fontId="14" fillId="3" borderId="1" xfId="0" applyFont="1" applyFill="1" applyBorder="1" applyAlignment="1" applyProtection="1">
      <alignment horizontal="center"/>
    </xf>
    <xf numFmtId="0" fontId="14" fillId="3" borderId="10" xfId="0" applyFont="1" applyFill="1" applyBorder="1" applyAlignment="1" applyProtection="1">
      <alignment horizontal="center"/>
    </xf>
    <xf numFmtId="0" fontId="14" fillId="3" borderId="2" xfId="0" applyFont="1" applyFill="1" applyBorder="1" applyAlignment="1" applyProtection="1">
      <alignment horizontal="center"/>
    </xf>
    <xf numFmtId="0" fontId="14" fillId="3" borderId="3" xfId="0" applyFont="1" applyFill="1" applyBorder="1" applyAlignment="1" applyProtection="1">
      <alignment horizontal="center"/>
    </xf>
    <xf numFmtId="0" fontId="14" fillId="3" borderId="4" xfId="0" applyFont="1" applyFill="1" applyBorder="1" applyAlignment="1" applyProtection="1">
      <alignment horizontal="center"/>
    </xf>
    <xf numFmtId="0" fontId="14" fillId="5" borderId="10" xfId="0" applyFont="1" applyFill="1" applyBorder="1" applyAlignment="1">
      <alignment horizontal="center"/>
    </xf>
    <xf numFmtId="0" fontId="15" fillId="0" borderId="5" xfId="0" applyFont="1" applyBorder="1" applyAlignment="1" applyProtection="1">
      <alignment horizontal="center"/>
      <protection locked="0"/>
    </xf>
    <xf numFmtId="16" fontId="15" fillId="0" borderId="0" xfId="0" applyNumberFormat="1" applyFont="1" applyAlignment="1" applyProtection="1">
      <alignment horizontal="center"/>
      <protection locked="0"/>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9DF1E1"/>
      <color rgb="FFBAD3D4"/>
      <color rgb="FFA3D4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4619624</xdr:colOff>
      <xdr:row>1</xdr:row>
      <xdr:rowOff>436</xdr:rowOff>
    </xdr:from>
    <xdr:to>
      <xdr:col>2</xdr:col>
      <xdr:colOff>99822</xdr:colOff>
      <xdr:row>3</xdr:row>
      <xdr:rowOff>152399</xdr:rowOff>
    </xdr:to>
    <xdr:pic>
      <xdr:nvPicPr>
        <xdr:cNvPr id="3" name="Picture 2">
          <a:extLst>
            <a:ext uri="{FF2B5EF4-FFF2-40B4-BE49-F238E27FC236}">
              <a16:creationId xmlns:a16="http://schemas.microsoft.com/office/drawing/2014/main" id="{3A593614-4F19-4DE7-85AB-5C8243DBD8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9624" y="76636"/>
          <a:ext cx="2709673" cy="6663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1047749</xdr:colOff>
      <xdr:row>0</xdr:row>
      <xdr:rowOff>76199</xdr:rowOff>
    </xdr:from>
    <xdr:to>
      <xdr:col>6</xdr:col>
      <xdr:colOff>111763</xdr:colOff>
      <xdr:row>3</xdr:row>
      <xdr:rowOff>142875</xdr:rowOff>
    </xdr:to>
    <xdr:pic>
      <xdr:nvPicPr>
        <xdr:cNvPr id="3" name="Picture 2">
          <a:extLst>
            <a:ext uri="{FF2B5EF4-FFF2-40B4-BE49-F238E27FC236}">
              <a16:creationId xmlns:a16="http://schemas.microsoft.com/office/drawing/2014/main" id="{429E94E2-A236-4012-99DF-5799EF2F7E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57674" y="76199"/>
          <a:ext cx="2750189" cy="6762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419099</xdr:colOff>
      <xdr:row>0</xdr:row>
      <xdr:rowOff>152399</xdr:rowOff>
    </xdr:from>
    <xdr:to>
      <xdr:col>5</xdr:col>
      <xdr:colOff>109858</xdr:colOff>
      <xdr:row>3</xdr:row>
      <xdr:rowOff>76200</xdr:rowOff>
    </xdr:to>
    <xdr:pic>
      <xdr:nvPicPr>
        <xdr:cNvPr id="3" name="Picture 2">
          <a:extLst>
            <a:ext uri="{FF2B5EF4-FFF2-40B4-BE49-F238E27FC236}">
              <a16:creationId xmlns:a16="http://schemas.microsoft.com/office/drawing/2014/main" id="{B66AE339-57AA-44D4-ADFE-9431554B69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24399" y="152399"/>
          <a:ext cx="2633984" cy="647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85723</xdr:colOff>
      <xdr:row>0</xdr:row>
      <xdr:rowOff>66674</xdr:rowOff>
    </xdr:from>
    <xdr:to>
      <xdr:col>5</xdr:col>
      <xdr:colOff>952499</xdr:colOff>
      <xdr:row>3</xdr:row>
      <xdr:rowOff>98841</xdr:rowOff>
    </xdr:to>
    <xdr:pic>
      <xdr:nvPicPr>
        <xdr:cNvPr id="3" name="Picture 2">
          <a:extLst>
            <a:ext uri="{FF2B5EF4-FFF2-40B4-BE49-F238E27FC236}">
              <a16:creationId xmlns:a16="http://schemas.microsoft.com/office/drawing/2014/main" id="{A80621BE-7DBA-4EBA-8B9B-0A1684F47D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67423" y="66674"/>
          <a:ext cx="2609851" cy="641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0</xdr:row>
      <xdr:rowOff>114300</xdr:rowOff>
    </xdr:from>
    <xdr:to>
      <xdr:col>3</xdr:col>
      <xdr:colOff>854075</xdr:colOff>
      <xdr:row>3</xdr:row>
      <xdr:rowOff>153961</xdr:rowOff>
    </xdr:to>
    <xdr:pic>
      <xdr:nvPicPr>
        <xdr:cNvPr id="2" name="Picture 1">
          <a:extLst>
            <a:ext uri="{FF2B5EF4-FFF2-40B4-BE49-F238E27FC236}">
              <a16:creationId xmlns:a16="http://schemas.microsoft.com/office/drawing/2014/main" id="{DED4AB75-B830-4019-A573-F7889F9FE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0" y="114300"/>
          <a:ext cx="2663825" cy="6365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xdr:colOff>
      <xdr:row>0</xdr:row>
      <xdr:rowOff>114300</xdr:rowOff>
    </xdr:from>
    <xdr:to>
      <xdr:col>3</xdr:col>
      <xdr:colOff>854075</xdr:colOff>
      <xdr:row>3</xdr:row>
      <xdr:rowOff>153961</xdr:rowOff>
    </xdr:to>
    <xdr:pic>
      <xdr:nvPicPr>
        <xdr:cNvPr id="2" name="Picture 1">
          <a:extLst>
            <a:ext uri="{FF2B5EF4-FFF2-40B4-BE49-F238E27FC236}">
              <a16:creationId xmlns:a16="http://schemas.microsoft.com/office/drawing/2014/main" id="{98E06D8B-EB07-4634-97DC-168371F795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0" y="114300"/>
          <a:ext cx="2663825" cy="6365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xdr:colOff>
      <xdr:row>0</xdr:row>
      <xdr:rowOff>114300</xdr:rowOff>
    </xdr:from>
    <xdr:to>
      <xdr:col>3</xdr:col>
      <xdr:colOff>854075</xdr:colOff>
      <xdr:row>3</xdr:row>
      <xdr:rowOff>153961</xdr:rowOff>
    </xdr:to>
    <xdr:pic>
      <xdr:nvPicPr>
        <xdr:cNvPr id="2" name="Picture 1">
          <a:extLst>
            <a:ext uri="{FF2B5EF4-FFF2-40B4-BE49-F238E27FC236}">
              <a16:creationId xmlns:a16="http://schemas.microsoft.com/office/drawing/2014/main" id="{5AF6E659-C162-46FB-8D1E-85203EA7D5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0" y="114300"/>
          <a:ext cx="2663825" cy="6365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19050</xdr:colOff>
      <xdr:row>0</xdr:row>
      <xdr:rowOff>114300</xdr:rowOff>
    </xdr:from>
    <xdr:to>
      <xdr:col>3</xdr:col>
      <xdr:colOff>854075</xdr:colOff>
      <xdr:row>3</xdr:row>
      <xdr:rowOff>153961</xdr:rowOff>
    </xdr:to>
    <xdr:pic>
      <xdr:nvPicPr>
        <xdr:cNvPr id="2" name="Picture 1">
          <a:extLst>
            <a:ext uri="{FF2B5EF4-FFF2-40B4-BE49-F238E27FC236}">
              <a16:creationId xmlns:a16="http://schemas.microsoft.com/office/drawing/2014/main" id="{89D33A12-180A-48EC-833A-F36821F746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0" y="114300"/>
          <a:ext cx="2663825" cy="6365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19050</xdr:colOff>
      <xdr:row>0</xdr:row>
      <xdr:rowOff>114300</xdr:rowOff>
    </xdr:from>
    <xdr:to>
      <xdr:col>3</xdr:col>
      <xdr:colOff>854075</xdr:colOff>
      <xdr:row>3</xdr:row>
      <xdr:rowOff>153961</xdr:rowOff>
    </xdr:to>
    <xdr:pic>
      <xdr:nvPicPr>
        <xdr:cNvPr id="2" name="Picture 1">
          <a:extLst>
            <a:ext uri="{FF2B5EF4-FFF2-40B4-BE49-F238E27FC236}">
              <a16:creationId xmlns:a16="http://schemas.microsoft.com/office/drawing/2014/main" id="{3094E0AF-D012-4047-B686-906FD02E92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0" y="114300"/>
          <a:ext cx="2663825" cy="6365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19050</xdr:colOff>
      <xdr:row>0</xdr:row>
      <xdr:rowOff>114300</xdr:rowOff>
    </xdr:from>
    <xdr:to>
      <xdr:col>3</xdr:col>
      <xdr:colOff>854075</xdr:colOff>
      <xdr:row>3</xdr:row>
      <xdr:rowOff>153961</xdr:rowOff>
    </xdr:to>
    <xdr:pic>
      <xdr:nvPicPr>
        <xdr:cNvPr id="4" name="Picture 3">
          <a:extLst>
            <a:ext uri="{FF2B5EF4-FFF2-40B4-BE49-F238E27FC236}">
              <a16:creationId xmlns:a16="http://schemas.microsoft.com/office/drawing/2014/main" id="{DA5EC06C-C009-46B0-99E0-259A97BAEA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57525" y="114300"/>
          <a:ext cx="2524125" cy="6206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1010477</xdr:colOff>
      <xdr:row>0</xdr:row>
      <xdr:rowOff>149087</xdr:rowOff>
    </xdr:from>
    <xdr:to>
      <xdr:col>6</xdr:col>
      <xdr:colOff>66260</xdr:colOff>
      <xdr:row>3</xdr:row>
      <xdr:rowOff>24848</xdr:rowOff>
    </xdr:to>
    <xdr:pic>
      <xdr:nvPicPr>
        <xdr:cNvPr id="4" name="Picture 3">
          <a:extLst>
            <a:ext uri="{FF2B5EF4-FFF2-40B4-BE49-F238E27FC236}">
              <a16:creationId xmlns:a16="http://schemas.microsoft.com/office/drawing/2014/main" id="{2AE3442C-1261-4DC5-BC44-5B55A8345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23520" y="149087"/>
          <a:ext cx="2526197" cy="621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63"/>
  <sheetViews>
    <sheetView showGridLines="0" topLeftCell="A4" zoomScale="75" workbookViewId="0">
      <selection activeCell="B23" sqref="B23"/>
    </sheetView>
  </sheetViews>
  <sheetFormatPr defaultColWidth="11" defaultRowHeight="13.5" x14ac:dyDescent="0.3"/>
  <cols>
    <col min="1" max="1" width="4.15234375" style="1" customWidth="1"/>
    <col min="2" max="2" width="94.84375" style="1" customWidth="1"/>
    <col min="3" max="3" width="11" style="1" customWidth="1"/>
    <col min="4" max="4" width="3.84375" style="1" bestFit="1" customWidth="1"/>
    <col min="5" max="5" width="4.15234375" style="1" bestFit="1" customWidth="1"/>
    <col min="6" max="6" width="5.61328125" style="1" bestFit="1" customWidth="1"/>
    <col min="7" max="7" width="6" style="1" bestFit="1" customWidth="1"/>
    <col min="8" max="16384" width="11" style="1"/>
  </cols>
  <sheetData>
    <row r="1" spans="2:6" ht="6" customHeight="1" x14ac:dyDescent="0.3"/>
    <row r="2" spans="2:6" ht="20" x14ac:dyDescent="0.4">
      <c r="B2" s="15" t="s">
        <v>81</v>
      </c>
      <c r="C2" s="7"/>
      <c r="D2" s="6"/>
      <c r="E2" s="6"/>
      <c r="F2" s="6"/>
    </row>
    <row r="3" spans="2:6" ht="20" x14ac:dyDescent="0.4">
      <c r="B3" s="15" t="s">
        <v>82</v>
      </c>
      <c r="C3" s="7"/>
      <c r="D3" s="6"/>
      <c r="E3" s="6"/>
      <c r="F3" s="6"/>
    </row>
    <row r="4" spans="2:6" ht="15.5" x14ac:dyDescent="0.35">
      <c r="B4" s="50"/>
    </row>
    <row r="5" spans="2:6" ht="46.5" x14ac:dyDescent="0.35">
      <c r="B5" s="90" t="s">
        <v>83</v>
      </c>
    </row>
    <row r="6" spans="2:6" ht="15.5" x14ac:dyDescent="0.35">
      <c r="B6" s="90"/>
    </row>
    <row r="7" spans="2:6" ht="15.5" x14ac:dyDescent="0.35">
      <c r="B7" s="90" t="s">
        <v>27</v>
      </c>
    </row>
    <row r="8" spans="2:6" ht="15.5" x14ac:dyDescent="0.35">
      <c r="B8" s="90"/>
    </row>
    <row r="9" spans="2:6" ht="15.5" x14ac:dyDescent="0.35">
      <c r="B9" s="96" t="s">
        <v>56</v>
      </c>
    </row>
    <row r="10" spans="2:6" ht="46.5" x14ac:dyDescent="0.35">
      <c r="B10" s="91" t="s">
        <v>80</v>
      </c>
    </row>
    <row r="11" spans="2:6" ht="15.5" x14ac:dyDescent="0.35">
      <c r="B11" s="92"/>
    </row>
    <row r="12" spans="2:6" ht="15.5" x14ac:dyDescent="0.35">
      <c r="B12" s="96" t="s">
        <v>57</v>
      </c>
    </row>
    <row r="13" spans="2:6" ht="62" x14ac:dyDescent="0.35">
      <c r="B13" s="93" t="s">
        <v>132</v>
      </c>
    </row>
    <row r="14" spans="2:6" ht="15.5" x14ac:dyDescent="0.35">
      <c r="B14" s="94"/>
    </row>
    <row r="15" spans="2:6" ht="15.5" x14ac:dyDescent="0.35">
      <c r="B15" s="94" t="s">
        <v>58</v>
      </c>
    </row>
    <row r="16" spans="2:6" ht="15.5" x14ac:dyDescent="0.35">
      <c r="B16" s="94" t="s">
        <v>76</v>
      </c>
    </row>
    <row r="17" spans="2:2" ht="15.5" x14ac:dyDescent="0.35">
      <c r="B17" s="94" t="s">
        <v>77</v>
      </c>
    </row>
    <row r="18" spans="2:2" ht="15.5" x14ac:dyDescent="0.35">
      <c r="B18" s="94" t="s">
        <v>112</v>
      </c>
    </row>
    <row r="19" spans="2:2" ht="15.5" x14ac:dyDescent="0.35">
      <c r="B19" s="94" t="s">
        <v>113</v>
      </c>
    </row>
    <row r="20" spans="2:2" ht="31" x14ac:dyDescent="0.35">
      <c r="B20" s="94" t="s">
        <v>114</v>
      </c>
    </row>
    <row r="21" spans="2:2" ht="46.5" x14ac:dyDescent="0.35">
      <c r="B21" s="94" t="s">
        <v>125</v>
      </c>
    </row>
    <row r="22" spans="2:2" ht="15.5" x14ac:dyDescent="0.35">
      <c r="B22" s="94"/>
    </row>
    <row r="23" spans="2:2" ht="15.5" x14ac:dyDescent="0.35">
      <c r="B23" s="94" t="s">
        <v>133</v>
      </c>
    </row>
    <row r="24" spans="2:2" ht="15.5" x14ac:dyDescent="0.35">
      <c r="B24" s="94" t="s">
        <v>134</v>
      </c>
    </row>
    <row r="25" spans="2:2" ht="15.5" x14ac:dyDescent="0.35">
      <c r="B25" s="94" t="s">
        <v>135</v>
      </c>
    </row>
    <row r="26" spans="2:2" ht="31" x14ac:dyDescent="0.35">
      <c r="B26" s="94" t="s">
        <v>136</v>
      </c>
    </row>
    <row r="27" spans="2:2" x14ac:dyDescent="0.3">
      <c r="B27" s="97"/>
    </row>
    <row r="28" spans="2:2" ht="77.5" x14ac:dyDescent="0.35">
      <c r="B28" s="91" t="s">
        <v>115</v>
      </c>
    </row>
    <row r="30" spans="2:2" ht="15.5" x14ac:dyDescent="0.35">
      <c r="B30" s="96" t="s">
        <v>26</v>
      </c>
    </row>
    <row r="31" spans="2:2" ht="46.5" x14ac:dyDescent="0.35">
      <c r="B31" s="93" t="s">
        <v>68</v>
      </c>
    </row>
    <row r="32" spans="2:2" ht="15.5" x14ac:dyDescent="0.35">
      <c r="B32" s="94"/>
    </row>
    <row r="33" spans="2:2" ht="15.5" x14ac:dyDescent="0.35">
      <c r="B33" s="94" t="s">
        <v>69</v>
      </c>
    </row>
    <row r="34" spans="2:2" ht="15.5" x14ac:dyDescent="0.35">
      <c r="B34" s="94" t="s">
        <v>71</v>
      </c>
    </row>
    <row r="35" spans="2:2" ht="15.5" x14ac:dyDescent="0.35">
      <c r="B35" s="94" t="s">
        <v>72</v>
      </c>
    </row>
    <row r="36" spans="2:2" ht="46.5" x14ac:dyDescent="0.35">
      <c r="B36" s="94" t="s">
        <v>73</v>
      </c>
    </row>
    <row r="37" spans="2:2" ht="15.5" x14ac:dyDescent="0.35">
      <c r="B37" s="91" t="s">
        <v>116</v>
      </c>
    </row>
    <row r="38" spans="2:2" ht="15.5" x14ac:dyDescent="0.35">
      <c r="B38" s="92"/>
    </row>
    <row r="39" spans="2:2" ht="15.5" x14ac:dyDescent="0.35">
      <c r="B39" s="96" t="s">
        <v>92</v>
      </c>
    </row>
    <row r="40" spans="2:2" ht="62" x14ac:dyDescent="0.35">
      <c r="B40" s="94" t="s">
        <v>93</v>
      </c>
    </row>
    <row r="41" spans="2:2" ht="15.5" x14ac:dyDescent="0.35">
      <c r="B41" s="94"/>
    </row>
    <row r="42" spans="2:2" ht="15.5" x14ac:dyDescent="0.35">
      <c r="B42" s="94" t="s">
        <v>74</v>
      </c>
    </row>
    <row r="43" spans="2:2" ht="15.5" x14ac:dyDescent="0.35">
      <c r="B43" s="94" t="s">
        <v>75</v>
      </c>
    </row>
    <row r="44" spans="2:2" ht="15.5" x14ac:dyDescent="0.35">
      <c r="B44" s="94" t="s">
        <v>28</v>
      </c>
    </row>
    <row r="45" spans="2:2" ht="46.5" x14ac:dyDescent="0.35">
      <c r="B45" s="94" t="s">
        <v>29</v>
      </c>
    </row>
    <row r="46" spans="2:2" ht="15.5" x14ac:dyDescent="0.35">
      <c r="B46" s="91" t="s">
        <v>117</v>
      </c>
    </row>
    <row r="47" spans="2:2" ht="15.5" x14ac:dyDescent="0.35">
      <c r="B47" s="90"/>
    </row>
    <row r="48" spans="2:2" ht="15.5" x14ac:dyDescent="0.35">
      <c r="B48" s="96" t="s">
        <v>41</v>
      </c>
    </row>
    <row r="49" spans="2:2" ht="46.5" x14ac:dyDescent="0.35">
      <c r="B49" s="94" t="s">
        <v>84</v>
      </c>
    </row>
    <row r="50" spans="2:2" ht="15.5" x14ac:dyDescent="0.35">
      <c r="B50" s="94"/>
    </row>
    <row r="51" spans="2:2" ht="15.5" x14ac:dyDescent="0.35">
      <c r="B51" s="95" t="s">
        <v>34</v>
      </c>
    </row>
    <row r="52" spans="2:2" ht="15.5" x14ac:dyDescent="0.35">
      <c r="B52" s="94" t="s">
        <v>42</v>
      </c>
    </row>
    <row r="53" spans="2:2" ht="15.5" x14ac:dyDescent="0.35">
      <c r="B53" s="94" t="s">
        <v>43</v>
      </c>
    </row>
    <row r="54" spans="2:2" ht="15.5" x14ac:dyDescent="0.35">
      <c r="B54" s="94" t="s">
        <v>46</v>
      </c>
    </row>
    <row r="55" spans="2:2" ht="15.5" x14ac:dyDescent="0.35">
      <c r="B55" s="94" t="s">
        <v>44</v>
      </c>
    </row>
    <row r="56" spans="2:2" ht="15.5" x14ac:dyDescent="0.35">
      <c r="B56" s="94" t="s">
        <v>118</v>
      </c>
    </row>
    <row r="57" spans="2:2" ht="15.5" x14ac:dyDescent="0.35">
      <c r="B57" s="94"/>
    </row>
    <row r="58" spans="2:2" ht="15.5" x14ac:dyDescent="0.35">
      <c r="B58" s="95" t="s">
        <v>39</v>
      </c>
    </row>
    <row r="59" spans="2:2" ht="15.5" x14ac:dyDescent="0.35">
      <c r="B59" s="94" t="s">
        <v>42</v>
      </c>
    </row>
    <row r="60" spans="2:2" ht="15.5" x14ac:dyDescent="0.35">
      <c r="B60" s="94" t="s">
        <v>43</v>
      </c>
    </row>
    <row r="61" spans="2:2" ht="15.5" x14ac:dyDescent="0.35">
      <c r="B61" s="94" t="s">
        <v>45</v>
      </c>
    </row>
    <row r="62" spans="2:2" ht="15.5" x14ac:dyDescent="0.35">
      <c r="B62" s="94" t="s">
        <v>44</v>
      </c>
    </row>
    <row r="63" spans="2:2" ht="15.5" x14ac:dyDescent="0.35">
      <c r="B63" s="91" t="s">
        <v>119</v>
      </c>
    </row>
  </sheetData>
  <sheetProtection selectLockedCells="1"/>
  <pageMargins left="0.75" right="0.75" top="1" bottom="1" header="0.5" footer="0.5"/>
  <pageSetup orientation="portrait" horizontalDpi="4294967292" vertic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7"/>
  <sheetViews>
    <sheetView showGridLines="0" zoomScale="77" zoomScaleNormal="100" workbookViewId="0">
      <selection activeCell="B34" sqref="B34"/>
    </sheetView>
  </sheetViews>
  <sheetFormatPr defaultColWidth="10.61328125" defaultRowHeight="13.5" x14ac:dyDescent="0.3"/>
  <cols>
    <col min="1" max="1" width="13" style="1" customWidth="1"/>
    <col min="2" max="2" width="15.15234375" style="1" customWidth="1"/>
    <col min="3" max="3" width="14" style="1" customWidth="1"/>
    <col min="4" max="4" width="18.3828125" style="1" customWidth="1"/>
    <col min="5" max="5" width="14.3828125" style="1" customWidth="1"/>
    <col min="6" max="6" width="15.61328125" style="1" customWidth="1"/>
    <col min="7" max="7" width="8" style="1" customWidth="1"/>
    <col min="8" max="8" width="3.84375" style="1" bestFit="1" customWidth="1"/>
    <col min="9" max="9" width="4.15234375" style="1" bestFit="1" customWidth="1"/>
    <col min="10" max="10" width="5.61328125" style="1" bestFit="1" customWidth="1"/>
    <col min="11" max="11" width="6" style="1" bestFit="1" customWidth="1"/>
    <col min="12" max="16384" width="10.61328125" style="1"/>
  </cols>
  <sheetData>
    <row r="1" spans="1:7" ht="7.5" customHeight="1" x14ac:dyDescent="0.35">
      <c r="C1" s="7"/>
      <c r="D1" s="6"/>
      <c r="E1" s="6"/>
      <c r="F1" s="6"/>
    </row>
    <row r="2" spans="1:7" ht="20" x14ac:dyDescent="0.4">
      <c r="A2" s="15" t="s">
        <v>65</v>
      </c>
      <c r="B2" s="76"/>
      <c r="C2" s="48"/>
      <c r="D2" s="49"/>
      <c r="E2" s="49"/>
      <c r="F2" s="49"/>
    </row>
    <row r="3" spans="1:7" ht="20" x14ac:dyDescent="0.4">
      <c r="A3" s="15" t="s">
        <v>25</v>
      </c>
      <c r="B3" s="76"/>
      <c r="C3" s="47"/>
      <c r="D3" s="47"/>
      <c r="E3" s="47"/>
      <c r="F3" s="47"/>
    </row>
    <row r="4" spans="1:7" ht="16.5" customHeight="1" x14ac:dyDescent="0.35">
      <c r="A4" s="47"/>
      <c r="B4" s="50"/>
      <c r="C4" s="47"/>
      <c r="D4" s="47"/>
      <c r="E4" s="47"/>
      <c r="F4" s="47"/>
    </row>
    <row r="5" spans="1:7" ht="14.5" customHeight="1" x14ac:dyDescent="0.35">
      <c r="A5" s="132" t="s">
        <v>64</v>
      </c>
      <c r="B5" s="133"/>
      <c r="C5" s="133"/>
      <c r="D5" s="133"/>
      <c r="E5" s="133"/>
      <c r="F5" s="134"/>
    </row>
    <row r="6" spans="1:7" ht="15.5" x14ac:dyDescent="0.35">
      <c r="A6" s="51" t="s">
        <v>70</v>
      </c>
      <c r="B6" s="51" t="s">
        <v>63</v>
      </c>
      <c r="C6" s="51" t="s">
        <v>0</v>
      </c>
      <c r="D6" s="51" t="s">
        <v>31</v>
      </c>
      <c r="E6" s="51" t="s">
        <v>32</v>
      </c>
      <c r="F6" s="51" t="s">
        <v>33</v>
      </c>
    </row>
    <row r="7" spans="1:7" ht="15.5" x14ac:dyDescent="0.35">
      <c r="A7" s="69" t="s">
        <v>86</v>
      </c>
      <c r="B7" s="65" t="s">
        <v>22</v>
      </c>
      <c r="C7" s="65" t="s">
        <v>3</v>
      </c>
      <c r="D7" s="66">
        <f>CHOOSE(MATCH(C7,{"A+","A","A-","B+","B","B-","C+","C","C-","D+","D","D-","F","N/A"},0),12,11,10,9,8,7,6,5,4,3,2,1,0,0)</f>
        <v>8</v>
      </c>
      <c r="E7" s="65">
        <v>0.5</v>
      </c>
      <c r="F7" s="68">
        <f>E7*D7</f>
        <v>4</v>
      </c>
    </row>
    <row r="8" spans="1:7" ht="15.5" x14ac:dyDescent="0.35">
      <c r="A8" s="69" t="s">
        <v>87</v>
      </c>
      <c r="B8" s="65" t="s">
        <v>23</v>
      </c>
      <c r="C8" s="65" t="s">
        <v>4</v>
      </c>
      <c r="D8" s="66">
        <f>CHOOSE(MATCH(C8,{"A+","A","A-","B+","B","B-","C+","C","C-","D+","D","D-","F","N/A"},0),12,11,10,9,8,7,6,5,4,3,2,1,0,0)</f>
        <v>10</v>
      </c>
      <c r="E8" s="67">
        <v>0.5</v>
      </c>
      <c r="F8" s="68">
        <f>E8*D8</f>
        <v>5</v>
      </c>
    </row>
    <row r="9" spans="1:7" ht="15.5" x14ac:dyDescent="0.35">
      <c r="A9" s="65" t="s">
        <v>2</v>
      </c>
      <c r="B9" s="65" t="s">
        <v>2</v>
      </c>
      <c r="C9" s="65" t="s">
        <v>2</v>
      </c>
      <c r="D9" s="66">
        <f>CHOOSE(MATCH(C9,{"A+","A","A-","B+","B","B-","C+","C","C-","D+","D","D-","F","N/A"},0),12,11,10,9,8,7,6,5,4,3,2,1,0,0)</f>
        <v>0</v>
      </c>
      <c r="E9" s="67">
        <v>0</v>
      </c>
      <c r="F9" s="68">
        <f>E9*D9</f>
        <v>0</v>
      </c>
    </row>
    <row r="10" spans="1:7" ht="15.5" x14ac:dyDescent="0.35">
      <c r="A10" s="65" t="s">
        <v>2</v>
      </c>
      <c r="B10" s="65" t="s">
        <v>2</v>
      </c>
      <c r="C10" s="65" t="s">
        <v>2</v>
      </c>
      <c r="D10" s="66">
        <f>CHOOSE(MATCH(C10,{"A+","A","A-","B+","B","B-","C+","C","C-","D+","D","D-","F","N/A"},0),12,11,10,9,8,7,6,5,4,3,2,1,0,0)</f>
        <v>0</v>
      </c>
      <c r="E10" s="67">
        <v>0</v>
      </c>
      <c r="F10" s="68">
        <f>E10*D10</f>
        <v>0</v>
      </c>
    </row>
    <row r="11" spans="1:7" ht="15.5" x14ac:dyDescent="0.35">
      <c r="A11" s="65" t="s">
        <v>2</v>
      </c>
      <c r="B11" s="65" t="s">
        <v>2</v>
      </c>
      <c r="C11" s="65" t="s">
        <v>2</v>
      </c>
      <c r="D11" s="66">
        <f>CHOOSE(MATCH(C11,{"A+","A","A-","B+","B","B-","C+","C","C-","D+","D","D-","F","N/A"},0),12,11,10,9,8,7,6,5,4,3,2,1,0,0)</f>
        <v>0</v>
      </c>
      <c r="E11" s="67">
        <v>0</v>
      </c>
      <c r="F11" s="68">
        <f>E11*D11</f>
        <v>0</v>
      </c>
      <c r="G11" s="4"/>
    </row>
    <row r="12" spans="1:7" ht="15.5" x14ac:dyDescent="0.35">
      <c r="A12" s="65" t="s">
        <v>2</v>
      </c>
      <c r="B12" s="65" t="s">
        <v>2</v>
      </c>
      <c r="C12" s="65" t="s">
        <v>2</v>
      </c>
      <c r="D12" s="66">
        <f>CHOOSE(MATCH(C12,{"A+","A","A-","B+","B","B-","C+","C","C-","D+","D","D-","F","N/A"},0),12,11,10,9,8,7,6,5,4,3,2,1,0,0)</f>
        <v>0</v>
      </c>
      <c r="E12" s="67">
        <v>0</v>
      </c>
      <c r="F12" s="68">
        <f t="shared" ref="F12:F18" si="0">E12*D12</f>
        <v>0</v>
      </c>
    </row>
    <row r="13" spans="1:7" ht="15.5" x14ac:dyDescent="0.35">
      <c r="A13" s="65" t="s">
        <v>2</v>
      </c>
      <c r="B13" s="65" t="s">
        <v>2</v>
      </c>
      <c r="C13" s="65" t="s">
        <v>2</v>
      </c>
      <c r="D13" s="66">
        <f>CHOOSE(MATCH(C13,{"A+","A","A-","B+","B","B-","C+","C","C-","D+","D","D-","F","N/A"},0),12,11,10,9,8,7,6,5,4,3,2,1,0,0)</f>
        <v>0</v>
      </c>
      <c r="E13" s="67">
        <v>0</v>
      </c>
      <c r="F13" s="68">
        <f t="shared" si="0"/>
        <v>0</v>
      </c>
    </row>
    <row r="14" spans="1:7" ht="15.5" x14ac:dyDescent="0.35">
      <c r="A14" s="65" t="s">
        <v>2</v>
      </c>
      <c r="B14" s="65" t="s">
        <v>2</v>
      </c>
      <c r="C14" s="65" t="s">
        <v>2</v>
      </c>
      <c r="D14" s="66">
        <f>CHOOSE(MATCH(C14,{"A+","A","A-","B+","B","B-","C+","C","C-","D+","D","D-","F","N/A"},0),12,11,10,9,8,7,6,5,4,3,2,1,0,0)</f>
        <v>0</v>
      </c>
      <c r="E14" s="67">
        <v>0</v>
      </c>
      <c r="F14" s="68">
        <f t="shared" si="0"/>
        <v>0</v>
      </c>
    </row>
    <row r="15" spans="1:7" ht="15.5" x14ac:dyDescent="0.35">
      <c r="A15" s="65" t="s">
        <v>2</v>
      </c>
      <c r="B15" s="65" t="s">
        <v>2</v>
      </c>
      <c r="C15" s="65" t="s">
        <v>2</v>
      </c>
      <c r="D15" s="66">
        <f>CHOOSE(MATCH(C15,{"A+","A","A-","B+","B","B-","C+","C","C-","D+","D","D-","F","N/A"},0),12,11,10,9,8,7,6,5,4,3,2,1,0,0)</f>
        <v>0</v>
      </c>
      <c r="E15" s="67">
        <v>0</v>
      </c>
      <c r="F15" s="68">
        <f t="shared" si="0"/>
        <v>0</v>
      </c>
    </row>
    <row r="16" spans="1:7" ht="15.5" x14ac:dyDescent="0.35">
      <c r="A16" s="65" t="s">
        <v>2</v>
      </c>
      <c r="B16" s="65" t="s">
        <v>2</v>
      </c>
      <c r="C16" s="65" t="s">
        <v>2</v>
      </c>
      <c r="D16" s="66">
        <f>CHOOSE(MATCH(C16,{"A+","A","A-","B+","B","B-","C+","C","C-","D+","D","D-","F","N/A"},0),12,11,10,9,8,7,6,5,4,3,2,1,0,0)</f>
        <v>0</v>
      </c>
      <c r="E16" s="67">
        <v>0</v>
      </c>
      <c r="F16" s="68">
        <f t="shared" si="0"/>
        <v>0</v>
      </c>
    </row>
    <row r="17" spans="1:6" ht="15.5" x14ac:dyDescent="0.35">
      <c r="A17" s="65" t="s">
        <v>2</v>
      </c>
      <c r="B17" s="65" t="s">
        <v>2</v>
      </c>
      <c r="C17" s="65" t="s">
        <v>2</v>
      </c>
      <c r="D17" s="66">
        <f>CHOOSE(MATCH(C17,{"A+","A","A-","B+","B","B-","C+","C","C-","D+","D","D-","F","N/A"},0),12,11,10,9,8,7,6,5,4,3,2,1,0,0)</f>
        <v>0</v>
      </c>
      <c r="E17" s="67">
        <v>0</v>
      </c>
      <c r="F17" s="68">
        <f t="shared" si="0"/>
        <v>0</v>
      </c>
    </row>
    <row r="18" spans="1:6" ht="15.5" x14ac:dyDescent="0.35">
      <c r="A18" s="65" t="s">
        <v>2</v>
      </c>
      <c r="B18" s="65" t="s">
        <v>2</v>
      </c>
      <c r="C18" s="65" t="s">
        <v>2</v>
      </c>
      <c r="D18" s="66">
        <f>CHOOSE(MATCH(C18,{"A+","A","A-","B+","B","B-","C+","C","C-","D+","D","D-","F","N/A"},0),12,11,10,9,8,7,6,5,4,3,2,1,0,0)</f>
        <v>0</v>
      </c>
      <c r="E18" s="67">
        <v>0</v>
      </c>
      <c r="F18" s="68">
        <f t="shared" si="0"/>
        <v>0</v>
      </c>
    </row>
    <row r="19" spans="1:6" ht="15.5" x14ac:dyDescent="0.35">
      <c r="A19" s="65" t="s">
        <v>2</v>
      </c>
      <c r="B19" s="65" t="s">
        <v>2</v>
      </c>
      <c r="C19" s="65" t="s">
        <v>2</v>
      </c>
      <c r="D19" s="66">
        <f>CHOOSE(MATCH(C19,{"A+","A","A-","B+","B","B-","C+","C","C-","D+","D","D-","F","N/A"},0),12,11,10,9,8,7,6,5,4,3,2,1,0,0)</f>
        <v>0</v>
      </c>
      <c r="E19" s="67">
        <v>0</v>
      </c>
      <c r="F19" s="68">
        <f>E19*D19</f>
        <v>0</v>
      </c>
    </row>
    <row r="20" spans="1:6" ht="15.5" x14ac:dyDescent="0.35">
      <c r="A20" s="65" t="s">
        <v>2</v>
      </c>
      <c r="B20" s="65" t="s">
        <v>2</v>
      </c>
      <c r="C20" s="65" t="s">
        <v>2</v>
      </c>
      <c r="D20" s="66">
        <f>CHOOSE(MATCH(C20,{"A+","A","A-","B+","B","B-","C+","C","C-","D+","D","D-","F","N/A"},0),12,11,10,9,8,7,6,5,4,3,2,1,0,0)</f>
        <v>0</v>
      </c>
      <c r="E20" s="67">
        <v>0</v>
      </c>
      <c r="F20" s="68">
        <f>E20*D20</f>
        <v>0</v>
      </c>
    </row>
    <row r="21" spans="1:6" ht="15.5" x14ac:dyDescent="0.35">
      <c r="A21" s="65" t="s">
        <v>2</v>
      </c>
      <c r="B21" s="65" t="s">
        <v>2</v>
      </c>
      <c r="C21" s="65" t="s">
        <v>2</v>
      </c>
      <c r="D21" s="66">
        <f>CHOOSE(MATCH(C21,{"A+","A","A-","B+","B","B-","C+","C","C-","D+","D","D-","F","N/A"},0),12,11,10,9,8,7,6,5,4,3,2,1,0,0)</f>
        <v>0</v>
      </c>
      <c r="E21" s="67">
        <v>0</v>
      </c>
      <c r="F21" s="68">
        <f>E21*D21</f>
        <v>0</v>
      </c>
    </row>
    <row r="22" spans="1:6" ht="15.5" x14ac:dyDescent="0.35">
      <c r="A22" s="75" t="s">
        <v>2</v>
      </c>
      <c r="B22" s="75" t="s">
        <v>2</v>
      </c>
      <c r="C22" s="75" t="s">
        <v>2</v>
      </c>
      <c r="D22" s="79">
        <f>CHOOSE(MATCH(C22,{"A+","A","A-","B+","B","B-","C+","C","C-","D+","D","D-","F","N/A"},0),12,11,10,9,8,7,6,5,4,3,2,1,0,0)</f>
        <v>0</v>
      </c>
      <c r="E22" s="78">
        <v>0</v>
      </c>
      <c r="F22" s="68">
        <f>E22*D22</f>
        <v>0</v>
      </c>
    </row>
    <row r="23" spans="1:6" ht="15.5" x14ac:dyDescent="0.35">
      <c r="A23" s="81" t="s">
        <v>7</v>
      </c>
      <c r="B23" s="82"/>
      <c r="C23" s="82"/>
      <c r="D23" s="83"/>
      <c r="E23" s="84">
        <f>SUM(E7:E22)</f>
        <v>1</v>
      </c>
      <c r="F23" s="80">
        <f>SUM(F7:F18)</f>
        <v>9</v>
      </c>
    </row>
    <row r="24" spans="1:6" ht="15.5" x14ac:dyDescent="0.35">
      <c r="A24" s="81" t="s">
        <v>19</v>
      </c>
      <c r="B24" s="82"/>
      <c r="C24" s="82"/>
      <c r="D24" s="83"/>
      <c r="E24" s="85">
        <f>$F23/$E23</f>
        <v>9</v>
      </c>
      <c r="F24" s="77" t="str">
        <f>VLOOKUP(E24,{0,"F";1,"D-";2,"D";3,"D+";4,"C-";5,"C";6,"C+";7,"B-";8,"B";9,"B+";10,"A-";11,"A";12,"A+"},2,TRUE)</f>
        <v>B+</v>
      </c>
    </row>
    <row r="49" spans="2:4" x14ac:dyDescent="0.3">
      <c r="B49" s="4"/>
      <c r="C49" s="4"/>
      <c r="D49" s="4"/>
    </row>
    <row r="50" spans="2:4" x14ac:dyDescent="0.3">
      <c r="B50" s="2"/>
      <c r="C50" s="2"/>
    </row>
    <row r="53" spans="2:4" x14ac:dyDescent="0.3">
      <c r="B53" s="4"/>
      <c r="C53" s="4"/>
      <c r="D53" s="4"/>
    </row>
    <row r="54" spans="2:4" x14ac:dyDescent="0.3">
      <c r="B54" s="2"/>
      <c r="D54" s="2"/>
    </row>
    <row r="57" spans="2:4" x14ac:dyDescent="0.3">
      <c r="C57" s="12"/>
    </row>
  </sheetData>
  <sheetProtection selectLockedCells="1"/>
  <mergeCells count="1">
    <mergeCell ref="A5:F5"/>
  </mergeCells>
  <pageMargins left="0.75" right="0.75" top="1" bottom="1" header="0.5" footer="0.5"/>
  <pageSetup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2"/>
  <sheetViews>
    <sheetView showGridLines="0" zoomScale="70" zoomScaleNormal="70" workbookViewId="0">
      <selection activeCell="D12" sqref="D12"/>
    </sheetView>
  </sheetViews>
  <sheetFormatPr defaultColWidth="11" defaultRowHeight="13.5" x14ac:dyDescent="0.3"/>
  <cols>
    <col min="1" max="1" width="16" style="1" customWidth="1"/>
    <col min="2" max="2" width="21.4609375" style="1" customWidth="1"/>
    <col min="3" max="3" width="19" style="1" customWidth="1"/>
    <col min="4" max="4" width="22.84375" style="1" customWidth="1"/>
    <col min="5" max="5" width="15.61328125" style="1" customWidth="1"/>
    <col min="6" max="16384" width="11" style="1"/>
  </cols>
  <sheetData>
    <row r="1" spans="1:5" ht="16.5" customHeight="1" x14ac:dyDescent="0.3"/>
    <row r="2" spans="1:5" ht="20" x14ac:dyDescent="0.4">
      <c r="A2" s="86" t="s">
        <v>30</v>
      </c>
      <c r="B2" s="76"/>
    </row>
    <row r="3" spans="1:5" ht="20" x14ac:dyDescent="0.4">
      <c r="A3" s="86" t="s">
        <v>55</v>
      </c>
      <c r="B3" s="76"/>
    </row>
    <row r="4" spans="1:5" ht="16.5" customHeight="1" x14ac:dyDescent="0.3"/>
    <row r="5" spans="1:5" ht="15.5" x14ac:dyDescent="0.35">
      <c r="A5" s="135" t="s">
        <v>34</v>
      </c>
      <c r="B5" s="136"/>
      <c r="C5" s="136"/>
      <c r="D5" s="136"/>
      <c r="E5" s="137"/>
    </row>
    <row r="6" spans="1:5" ht="15.5" x14ac:dyDescent="0.35">
      <c r="A6" s="51" t="s">
        <v>20</v>
      </c>
      <c r="B6" s="51" t="s">
        <v>35</v>
      </c>
      <c r="C6" s="51" t="s">
        <v>36</v>
      </c>
      <c r="D6" s="51" t="s">
        <v>37</v>
      </c>
      <c r="E6" s="51" t="s">
        <v>38</v>
      </c>
    </row>
    <row r="7" spans="1:5" ht="15.5" x14ac:dyDescent="0.35">
      <c r="A7" s="87">
        <v>4.9000000000000004</v>
      </c>
      <c r="B7" s="87">
        <v>5</v>
      </c>
      <c r="C7" s="87">
        <v>6</v>
      </c>
      <c r="D7" s="87">
        <v>2.5</v>
      </c>
      <c r="E7" s="88">
        <f>((C7*(D7+B7)-A7*(B7))/D7)</f>
        <v>8.1999999999999993</v>
      </c>
    </row>
    <row r="9" spans="1:5" x14ac:dyDescent="0.3">
      <c r="A9" s="5"/>
    </row>
    <row r="10" spans="1:5" ht="15.5" x14ac:dyDescent="0.35">
      <c r="A10" s="135" t="s">
        <v>39</v>
      </c>
      <c r="B10" s="136"/>
      <c r="C10" s="136"/>
      <c r="D10" s="136"/>
      <c r="E10" s="137"/>
    </row>
    <row r="11" spans="1:5" ht="15.5" x14ac:dyDescent="0.35">
      <c r="A11" s="51" t="s">
        <v>9</v>
      </c>
      <c r="B11" s="51" t="s">
        <v>35</v>
      </c>
      <c r="C11" s="51" t="s">
        <v>40</v>
      </c>
      <c r="D11" s="51" t="s">
        <v>37</v>
      </c>
      <c r="E11" s="51" t="s">
        <v>8</v>
      </c>
    </row>
    <row r="12" spans="1:5" ht="15.5" x14ac:dyDescent="0.35">
      <c r="A12" s="87">
        <v>10</v>
      </c>
      <c r="B12" s="87">
        <v>5</v>
      </c>
      <c r="C12" s="87">
        <v>9.5</v>
      </c>
      <c r="D12" s="87">
        <v>2.5</v>
      </c>
      <c r="E12" s="88">
        <f>((A12*B12)+(C12*D12))/(B12+D12)</f>
        <v>9.8333333333333339</v>
      </c>
    </row>
  </sheetData>
  <sheetProtection selectLockedCells="1"/>
  <mergeCells count="2">
    <mergeCell ref="A10:E10"/>
    <mergeCell ref="A5:E5"/>
  </mergeCells>
  <pageMargins left="0.75" right="0.75" top="1" bottom="1" header="0.5" footer="0.5"/>
  <pageSetup paperSize="0"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showGridLines="0" workbookViewId="0">
      <selection activeCell="E22" sqref="E22"/>
    </sheetView>
  </sheetViews>
  <sheetFormatPr defaultColWidth="8.84375" defaultRowHeight="13.5" x14ac:dyDescent="0.3"/>
  <cols>
    <col min="1" max="1" width="13.61328125" customWidth="1"/>
    <col min="2" max="2" width="13.15234375" customWidth="1"/>
    <col min="3" max="3" width="11.765625" bestFit="1" customWidth="1"/>
    <col min="4" max="5" width="23.765625" bestFit="1" customWidth="1"/>
    <col min="6" max="6" width="28.61328125" customWidth="1"/>
  </cols>
  <sheetData>
    <row r="1" spans="1:6" ht="7.5" customHeight="1" x14ac:dyDescent="0.3"/>
    <row r="2" spans="1:6" ht="20" x14ac:dyDescent="0.4">
      <c r="A2" s="89" t="s">
        <v>78</v>
      </c>
    </row>
    <row r="3" spans="1:6" ht="20" x14ac:dyDescent="0.4">
      <c r="A3" s="89" t="s">
        <v>79</v>
      </c>
    </row>
    <row r="5" spans="1:6" ht="20" x14ac:dyDescent="0.4">
      <c r="A5" s="123" t="s">
        <v>56</v>
      </c>
      <c r="B5" s="124"/>
      <c r="C5" s="124"/>
      <c r="D5" s="124"/>
      <c r="E5" s="125"/>
      <c r="F5" s="14"/>
    </row>
    <row r="6" spans="1:6" ht="15.5" x14ac:dyDescent="0.35">
      <c r="A6" s="24" t="s">
        <v>18</v>
      </c>
      <c r="B6" s="24" t="s">
        <v>10</v>
      </c>
      <c r="C6" s="24" t="s">
        <v>0</v>
      </c>
      <c r="D6" s="25" t="s">
        <v>88</v>
      </c>
      <c r="E6" s="18" t="s">
        <v>89</v>
      </c>
    </row>
    <row r="7" spans="1:6" ht="15.5" x14ac:dyDescent="0.35">
      <c r="A7" s="19">
        <v>0.9</v>
      </c>
      <c r="B7" s="19">
        <v>1</v>
      </c>
      <c r="C7" s="20" t="s">
        <v>11</v>
      </c>
      <c r="D7" s="21">
        <v>6</v>
      </c>
      <c r="E7" s="22">
        <v>12</v>
      </c>
    </row>
    <row r="8" spans="1:6" ht="15.5" x14ac:dyDescent="0.35">
      <c r="A8" s="19">
        <v>0.85</v>
      </c>
      <c r="B8" s="19">
        <v>0.89</v>
      </c>
      <c r="C8" s="20" t="s">
        <v>1</v>
      </c>
      <c r="D8" s="21">
        <v>5.5</v>
      </c>
      <c r="E8" s="22">
        <v>11</v>
      </c>
    </row>
    <row r="9" spans="1:6" ht="15.5" x14ac:dyDescent="0.35">
      <c r="A9" s="19">
        <v>0.8</v>
      </c>
      <c r="B9" s="19">
        <v>0.84</v>
      </c>
      <c r="C9" s="20" t="s">
        <v>4</v>
      </c>
      <c r="D9" s="21">
        <v>5</v>
      </c>
      <c r="E9" s="22">
        <v>10</v>
      </c>
    </row>
    <row r="10" spans="1:6" ht="15.5" x14ac:dyDescent="0.35">
      <c r="A10" s="19">
        <v>0.77</v>
      </c>
      <c r="B10" s="19">
        <v>0.79</v>
      </c>
      <c r="C10" s="20" t="s">
        <v>5</v>
      </c>
      <c r="D10" s="23">
        <v>4.5</v>
      </c>
      <c r="E10" s="22">
        <v>9</v>
      </c>
    </row>
    <row r="11" spans="1:6" ht="15.5" x14ac:dyDescent="0.35">
      <c r="A11" s="19">
        <v>0.73</v>
      </c>
      <c r="B11" s="19">
        <v>0.76</v>
      </c>
      <c r="C11" s="20" t="s">
        <v>3</v>
      </c>
      <c r="D11" s="23">
        <v>4</v>
      </c>
      <c r="E11" s="22">
        <v>8</v>
      </c>
    </row>
    <row r="12" spans="1:6" ht="15.5" x14ac:dyDescent="0.35">
      <c r="A12" s="19">
        <v>0.7</v>
      </c>
      <c r="B12" s="19">
        <v>0.72</v>
      </c>
      <c r="C12" s="20" t="s">
        <v>12</v>
      </c>
      <c r="D12" s="23">
        <v>3.5</v>
      </c>
      <c r="E12" s="22">
        <v>7</v>
      </c>
    </row>
    <row r="13" spans="1:6" ht="15.5" x14ac:dyDescent="0.35">
      <c r="A13" s="19">
        <v>0.67</v>
      </c>
      <c r="B13" s="19">
        <v>0.69</v>
      </c>
      <c r="C13" s="20" t="s">
        <v>6</v>
      </c>
      <c r="D13" s="21">
        <v>3</v>
      </c>
      <c r="E13" s="22">
        <v>6</v>
      </c>
    </row>
    <row r="14" spans="1:6" ht="15.5" x14ac:dyDescent="0.35">
      <c r="A14" s="19">
        <v>0.63</v>
      </c>
      <c r="B14" s="19">
        <v>0.66</v>
      </c>
      <c r="C14" s="20" t="s">
        <v>13</v>
      </c>
      <c r="D14" s="23">
        <v>2.5</v>
      </c>
      <c r="E14" s="22">
        <v>5</v>
      </c>
    </row>
    <row r="15" spans="1:6" ht="15.5" x14ac:dyDescent="0.35">
      <c r="A15" s="19">
        <v>0.6</v>
      </c>
      <c r="B15" s="19">
        <v>0.62</v>
      </c>
      <c r="C15" s="20" t="s">
        <v>14</v>
      </c>
      <c r="D15" s="23">
        <v>2</v>
      </c>
      <c r="E15" s="22">
        <v>4</v>
      </c>
    </row>
    <row r="16" spans="1:6" ht="15.5" x14ac:dyDescent="0.35">
      <c r="A16" s="19">
        <v>0.56999999999999995</v>
      </c>
      <c r="B16" s="19">
        <v>0.59</v>
      </c>
      <c r="C16" s="20" t="s">
        <v>15</v>
      </c>
      <c r="D16" s="23">
        <v>1.5</v>
      </c>
      <c r="E16" s="22">
        <v>3</v>
      </c>
    </row>
    <row r="17" spans="1:5" ht="15.5" x14ac:dyDescent="0.35">
      <c r="A17" s="19">
        <v>0.53</v>
      </c>
      <c r="B17" s="19">
        <v>0.56000000000000005</v>
      </c>
      <c r="C17" s="20" t="s">
        <v>16</v>
      </c>
      <c r="D17" s="21">
        <v>1</v>
      </c>
      <c r="E17" s="22">
        <v>2</v>
      </c>
    </row>
    <row r="18" spans="1:5" ht="15.5" x14ac:dyDescent="0.35">
      <c r="A18" s="19">
        <v>0.5</v>
      </c>
      <c r="B18" s="19">
        <v>0.52</v>
      </c>
      <c r="C18" s="20" t="s">
        <v>17</v>
      </c>
      <c r="D18" s="23">
        <v>0.5</v>
      </c>
      <c r="E18" s="22">
        <v>1</v>
      </c>
    </row>
    <row r="19" spans="1:5" ht="15.5" x14ac:dyDescent="0.35">
      <c r="A19" s="19">
        <v>0</v>
      </c>
      <c r="B19" s="19">
        <v>0.49</v>
      </c>
      <c r="C19" s="20" t="s">
        <v>21</v>
      </c>
      <c r="D19" s="23">
        <v>0</v>
      </c>
      <c r="E19" s="22">
        <v>0</v>
      </c>
    </row>
  </sheetData>
  <sheetProtection selectLockedCells="1"/>
  <mergeCells count="1">
    <mergeCell ref="A5:E5"/>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3429A-EB55-4381-ABD3-BDFB6C60F5C6}">
  <dimension ref="A2:K29"/>
  <sheetViews>
    <sheetView showGridLines="0" zoomScale="69" zoomScaleNormal="70" workbookViewId="0">
      <selection activeCell="D46" sqref="D46"/>
    </sheetView>
  </sheetViews>
  <sheetFormatPr defaultColWidth="8.84375" defaultRowHeight="13.5" x14ac:dyDescent="0.3"/>
  <cols>
    <col min="1" max="1" width="24.3828125" customWidth="1"/>
    <col min="2" max="2" width="20.3828125" bestFit="1" customWidth="1"/>
    <col min="3" max="3" width="22.15234375" bestFit="1" customWidth="1"/>
    <col min="4" max="4" width="39.4609375" bestFit="1" customWidth="1"/>
    <col min="5" max="5" width="15.84375" bestFit="1" customWidth="1"/>
    <col min="7" max="7" width="12.3828125" customWidth="1"/>
    <col min="8" max="8" width="10.84375" customWidth="1"/>
    <col min="9" max="9" width="10.61328125" customWidth="1"/>
    <col min="10" max="10" width="14.4609375" customWidth="1"/>
    <col min="11" max="11" width="9" hidden="1" customWidth="1"/>
  </cols>
  <sheetData>
    <row r="2" spans="1:11" ht="20" x14ac:dyDescent="0.4">
      <c r="A2" s="15" t="s">
        <v>53</v>
      </c>
    </row>
    <row r="4" spans="1:11" ht="15.5" x14ac:dyDescent="0.35">
      <c r="A4" s="16" t="s">
        <v>47</v>
      </c>
      <c r="B4" s="17" t="s">
        <v>137</v>
      </c>
    </row>
    <row r="5" spans="1:11" x14ac:dyDescent="0.3">
      <c r="A5" s="8"/>
      <c r="B5" s="13"/>
    </row>
    <row r="6" spans="1:11" ht="15.5" x14ac:dyDescent="0.35">
      <c r="A6" s="120" t="s">
        <v>48</v>
      </c>
      <c r="B6" s="121" t="s">
        <v>49</v>
      </c>
      <c r="C6" s="121" t="s">
        <v>50</v>
      </c>
      <c r="D6" s="122" t="s">
        <v>51</v>
      </c>
      <c r="E6" s="122" t="s">
        <v>52</v>
      </c>
      <c r="G6" s="126" t="s">
        <v>124</v>
      </c>
      <c r="H6" s="127"/>
      <c r="I6" s="127"/>
      <c r="J6" s="128"/>
      <c r="K6" s="107"/>
    </row>
    <row r="7" spans="1:11" ht="15.5" x14ac:dyDescent="0.35">
      <c r="A7" s="139" t="s">
        <v>105</v>
      </c>
      <c r="B7" s="140"/>
      <c r="C7" s="28">
        <v>0.3</v>
      </c>
      <c r="D7" s="29">
        <v>0.88749999999999996</v>
      </c>
      <c r="E7" s="33">
        <f>C7*D7</f>
        <v>0.26624999999999999</v>
      </c>
      <c r="G7" s="98" t="s">
        <v>120</v>
      </c>
      <c r="H7" s="99" t="s">
        <v>122</v>
      </c>
      <c r="I7" s="98" t="s">
        <v>50</v>
      </c>
      <c r="J7" s="98" t="s">
        <v>51</v>
      </c>
      <c r="K7" s="106" t="s">
        <v>123</v>
      </c>
    </row>
    <row r="8" spans="1:11" ht="15.5" x14ac:dyDescent="0.35">
      <c r="A8" s="139" t="s">
        <v>111</v>
      </c>
      <c r="B8" s="140"/>
      <c r="C8" s="28">
        <v>0.2</v>
      </c>
      <c r="D8" s="29">
        <v>1</v>
      </c>
      <c r="E8" s="33">
        <f>C8*D8</f>
        <v>0.2</v>
      </c>
      <c r="G8" s="100">
        <v>1</v>
      </c>
      <c r="H8" s="109">
        <v>41912</v>
      </c>
      <c r="I8" s="101">
        <v>0.02</v>
      </c>
      <c r="J8" s="101">
        <v>0.82</v>
      </c>
      <c r="K8" s="111">
        <f>J8*I8</f>
        <v>1.6399999999999998E-2</v>
      </c>
    </row>
    <row r="9" spans="1:11" ht="15.5" x14ac:dyDescent="0.35">
      <c r="A9" s="139" t="s">
        <v>126</v>
      </c>
      <c r="B9" s="140"/>
      <c r="C9" s="28">
        <v>0.5</v>
      </c>
      <c r="D9" s="29">
        <v>0.83</v>
      </c>
      <c r="E9" s="33">
        <f>C9*D9</f>
        <v>0.41499999999999998</v>
      </c>
      <c r="G9" s="102">
        <v>2</v>
      </c>
      <c r="H9" s="109">
        <v>41919</v>
      </c>
      <c r="I9" s="103">
        <v>0.02</v>
      </c>
      <c r="J9" s="103">
        <v>0.76</v>
      </c>
      <c r="K9" s="111">
        <f t="shared" ref="K9:K17" si="0">J9*I9</f>
        <v>1.52E-2</v>
      </c>
    </row>
    <row r="10" spans="1:11" ht="15.5" x14ac:dyDescent="0.35">
      <c r="A10" s="26"/>
      <c r="B10" s="27"/>
      <c r="C10" s="28"/>
      <c r="D10" s="29"/>
      <c r="E10" s="33">
        <f t="shared" ref="E10:E22" si="1">C10*D10</f>
        <v>0</v>
      </c>
      <c r="G10" s="102">
        <v>3</v>
      </c>
      <c r="H10" s="109">
        <v>41926</v>
      </c>
      <c r="I10" s="103">
        <v>0.02</v>
      </c>
      <c r="J10" s="103">
        <v>0.93</v>
      </c>
      <c r="K10" s="111">
        <f t="shared" si="0"/>
        <v>1.8600000000000002E-2</v>
      </c>
    </row>
    <row r="11" spans="1:11" ht="15.5" x14ac:dyDescent="0.35">
      <c r="A11" s="26"/>
      <c r="B11" s="27"/>
      <c r="C11" s="28"/>
      <c r="D11" s="29"/>
      <c r="E11" s="33">
        <f t="shared" si="1"/>
        <v>0</v>
      </c>
      <c r="G11" s="102">
        <v>4</v>
      </c>
      <c r="H11" s="109">
        <v>41933</v>
      </c>
      <c r="I11" s="103">
        <v>0.02</v>
      </c>
      <c r="J11" s="103">
        <v>0.89</v>
      </c>
      <c r="K11" s="111">
        <f t="shared" si="0"/>
        <v>1.78E-2</v>
      </c>
    </row>
    <row r="12" spans="1:11" ht="15.5" x14ac:dyDescent="0.35">
      <c r="A12" s="26"/>
      <c r="B12" s="27"/>
      <c r="C12" s="28"/>
      <c r="D12" s="29"/>
      <c r="E12" s="33">
        <f t="shared" si="1"/>
        <v>0</v>
      </c>
      <c r="G12" s="102">
        <v>5</v>
      </c>
      <c r="H12" s="110"/>
      <c r="I12" s="103"/>
      <c r="J12" s="103"/>
      <c r="K12" s="111">
        <f t="shared" si="0"/>
        <v>0</v>
      </c>
    </row>
    <row r="13" spans="1:11" ht="15.5" x14ac:dyDescent="0.35">
      <c r="A13" s="26"/>
      <c r="B13" s="27"/>
      <c r="C13" s="28"/>
      <c r="D13" s="29"/>
      <c r="E13" s="33">
        <f t="shared" si="1"/>
        <v>0</v>
      </c>
      <c r="G13" s="102">
        <v>6</v>
      </c>
      <c r="H13" s="110"/>
      <c r="I13" s="103"/>
      <c r="J13" s="103"/>
      <c r="K13" s="111">
        <f t="shared" si="0"/>
        <v>0</v>
      </c>
    </row>
    <row r="14" spans="1:11" ht="15.5" x14ac:dyDescent="0.35">
      <c r="A14" s="26"/>
      <c r="B14" s="27"/>
      <c r="C14" s="28"/>
      <c r="D14" s="29"/>
      <c r="E14" s="33">
        <f t="shared" si="1"/>
        <v>0</v>
      </c>
      <c r="G14" s="102">
        <v>7</v>
      </c>
      <c r="H14" s="110"/>
      <c r="I14" s="103"/>
      <c r="J14" s="103"/>
      <c r="K14" s="111">
        <f t="shared" si="0"/>
        <v>0</v>
      </c>
    </row>
    <row r="15" spans="1:11" ht="15.5" x14ac:dyDescent="0.35">
      <c r="A15" s="26"/>
      <c r="B15" s="27"/>
      <c r="C15" s="28"/>
      <c r="D15" s="29"/>
      <c r="E15" s="33">
        <f t="shared" si="1"/>
        <v>0</v>
      </c>
      <c r="G15" s="102">
        <v>8</v>
      </c>
      <c r="H15" s="110"/>
      <c r="I15" s="103"/>
      <c r="J15" s="103"/>
      <c r="K15" s="111">
        <f t="shared" si="0"/>
        <v>0</v>
      </c>
    </row>
    <row r="16" spans="1:11" ht="15.5" x14ac:dyDescent="0.35">
      <c r="A16" s="26"/>
      <c r="B16" s="27"/>
      <c r="C16" s="28"/>
      <c r="D16" s="29"/>
      <c r="E16" s="33">
        <f t="shared" si="1"/>
        <v>0</v>
      </c>
      <c r="G16" s="102">
        <v>9</v>
      </c>
      <c r="H16" s="110"/>
      <c r="I16" s="103"/>
      <c r="J16" s="103"/>
      <c r="K16" s="111">
        <f t="shared" si="0"/>
        <v>0</v>
      </c>
    </row>
    <row r="17" spans="1:11" ht="15.5" x14ac:dyDescent="0.35">
      <c r="A17" s="26"/>
      <c r="B17" s="27"/>
      <c r="C17" s="28"/>
      <c r="D17" s="29"/>
      <c r="E17" s="33">
        <f t="shared" si="1"/>
        <v>0</v>
      </c>
      <c r="G17" s="102">
        <v>10</v>
      </c>
      <c r="H17" s="110"/>
      <c r="I17" s="108"/>
      <c r="J17" s="108"/>
      <c r="K17" s="111">
        <f t="shared" si="0"/>
        <v>0</v>
      </c>
    </row>
    <row r="18" spans="1:11" ht="15.5" x14ac:dyDescent="0.35">
      <c r="A18" s="26"/>
      <c r="B18" s="27"/>
      <c r="C18" s="28"/>
      <c r="D18" s="29"/>
      <c r="E18" s="33">
        <f t="shared" si="1"/>
        <v>0</v>
      </c>
      <c r="G18" s="104" t="s">
        <v>121</v>
      </c>
      <c r="H18" s="105"/>
      <c r="I18" s="113">
        <f>SUM(I8:I17)</f>
        <v>0.08</v>
      </c>
      <c r="J18" s="114">
        <f>K18/I18</f>
        <v>0.84999999999999987</v>
      </c>
      <c r="K18" s="112">
        <f>SUM(K8:K17)</f>
        <v>6.7999999999999991E-2</v>
      </c>
    </row>
    <row r="19" spans="1:11" ht="15.5" x14ac:dyDescent="0.35">
      <c r="A19" s="26"/>
      <c r="B19" s="27"/>
      <c r="C19" s="28"/>
      <c r="D19" s="29"/>
      <c r="E19" s="33">
        <f t="shared" si="1"/>
        <v>0</v>
      </c>
    </row>
    <row r="20" spans="1:11" ht="15.5" x14ac:dyDescent="0.35">
      <c r="A20" s="26"/>
      <c r="B20" s="27"/>
      <c r="C20" s="28"/>
      <c r="D20" s="29"/>
      <c r="E20" s="33">
        <f t="shared" si="1"/>
        <v>0</v>
      </c>
    </row>
    <row r="21" spans="1:11" ht="15.5" x14ac:dyDescent="0.35">
      <c r="A21" s="26"/>
      <c r="B21" s="27"/>
      <c r="C21" s="28"/>
      <c r="D21" s="29"/>
      <c r="E21" s="33">
        <f t="shared" si="1"/>
        <v>0</v>
      </c>
    </row>
    <row r="22" spans="1:11" ht="15.5" x14ac:dyDescent="0.35">
      <c r="A22" s="26"/>
      <c r="B22" s="27"/>
      <c r="C22" s="28"/>
      <c r="D22" s="29"/>
      <c r="E22" s="33">
        <f t="shared" si="1"/>
        <v>0</v>
      </c>
    </row>
    <row r="23" spans="1:11" ht="15.5" x14ac:dyDescent="0.35">
      <c r="A23" s="39" t="s">
        <v>94</v>
      </c>
      <c r="B23" s="34"/>
      <c r="C23" s="35">
        <f>SUM(C7:C22)</f>
        <v>1</v>
      </c>
      <c r="D23" s="36">
        <f>E24/C23</f>
        <v>0.88124999999999998</v>
      </c>
      <c r="E23" s="38"/>
    </row>
    <row r="24" spans="1:11" ht="15.5" x14ac:dyDescent="0.35">
      <c r="A24" s="120" t="s">
        <v>95</v>
      </c>
      <c r="B24" s="34"/>
      <c r="C24" s="35"/>
      <c r="D24" s="36" t="str">
        <f>LOOKUP(D23,{0,0.5,0.53,0.57,0.6,0.63,0.67,0.7,0.73,0.77,0.8,0.85,0.9},{"F","D-","D","D+","C-","C","C+","B-","B","B+","A-","A","A+"})</f>
        <v>A</v>
      </c>
      <c r="E24" s="37">
        <f>SUM(E7:E22)</f>
        <v>0.88124999999999998</v>
      </c>
    </row>
    <row r="25" spans="1:11" x14ac:dyDescent="0.3">
      <c r="A25" s="41"/>
      <c r="B25" s="10"/>
      <c r="C25" s="11"/>
      <c r="D25" s="11"/>
      <c r="E25" s="42"/>
    </row>
    <row r="26" spans="1:11" x14ac:dyDescent="0.3">
      <c r="A26" s="40"/>
      <c r="B26" s="43"/>
      <c r="C26" s="44"/>
      <c r="D26" s="45"/>
      <c r="E26" s="46"/>
    </row>
    <row r="27" spans="1:11" ht="15.5" x14ac:dyDescent="0.35">
      <c r="A27" s="129" t="s">
        <v>131</v>
      </c>
      <c r="B27" s="130"/>
      <c r="C27" s="130"/>
      <c r="D27" s="138"/>
      <c r="E27" s="43"/>
    </row>
    <row r="28" spans="1:11" ht="15.5" x14ac:dyDescent="0.35">
      <c r="A28" s="115" t="s">
        <v>127</v>
      </c>
      <c r="B28" s="116" t="s">
        <v>128</v>
      </c>
      <c r="C28" s="116" t="s">
        <v>129</v>
      </c>
      <c r="D28" s="116" t="s">
        <v>130</v>
      </c>
    </row>
    <row r="29" spans="1:11" ht="15.5" x14ac:dyDescent="0.35">
      <c r="A29" s="117">
        <f>D23</f>
        <v>0.88124999999999998</v>
      </c>
      <c r="B29" s="118">
        <v>0.4</v>
      </c>
      <c r="C29" s="118">
        <v>0.85</v>
      </c>
      <c r="D29" s="119">
        <f>((C29-(A29*(1-B29))))/B29</f>
        <v>0.80312500000000009</v>
      </c>
    </row>
  </sheetData>
  <sheetProtection selectLockedCells="1"/>
  <mergeCells count="2">
    <mergeCell ref="G6:J6"/>
    <mergeCell ref="A27:D27"/>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F73C2-BA76-455A-955F-74AC59AD02B2}">
  <dimension ref="A2:K29"/>
  <sheetViews>
    <sheetView showGridLines="0" zoomScale="71" zoomScaleNormal="50" workbookViewId="0">
      <selection activeCell="D7" sqref="D7"/>
    </sheetView>
  </sheetViews>
  <sheetFormatPr defaultColWidth="8.84375" defaultRowHeight="13.5" x14ac:dyDescent="0.3"/>
  <cols>
    <col min="1" max="1" width="24.3828125" customWidth="1"/>
    <col min="2" max="2" width="20.3828125" bestFit="1" customWidth="1"/>
    <col min="3" max="3" width="22.15234375" bestFit="1" customWidth="1"/>
    <col min="4" max="4" width="39.4609375" bestFit="1" customWidth="1"/>
    <col min="5" max="5" width="15.84375" bestFit="1" customWidth="1"/>
    <col min="7" max="7" width="12.3828125" customWidth="1"/>
    <col min="8" max="8" width="10.84375" customWidth="1"/>
    <col min="9" max="9" width="10.61328125" customWidth="1"/>
    <col min="10" max="10" width="14.4609375" customWidth="1"/>
    <col min="11" max="11" width="9" hidden="1" customWidth="1"/>
  </cols>
  <sheetData>
    <row r="2" spans="1:11" ht="20" x14ac:dyDescent="0.4">
      <c r="A2" s="15" t="s">
        <v>53</v>
      </c>
    </row>
    <row r="4" spans="1:11" ht="15.5" x14ac:dyDescent="0.35">
      <c r="A4" s="16" t="s">
        <v>47</v>
      </c>
      <c r="B4" s="17" t="s">
        <v>60</v>
      </c>
    </row>
    <row r="5" spans="1:11" x14ac:dyDescent="0.3">
      <c r="A5" s="8"/>
      <c r="B5" s="13"/>
    </row>
    <row r="6" spans="1:11" ht="15.5" x14ac:dyDescent="0.35">
      <c r="A6" s="120" t="s">
        <v>48</v>
      </c>
      <c r="B6" s="121" t="s">
        <v>49</v>
      </c>
      <c r="C6" s="121" t="s">
        <v>50</v>
      </c>
      <c r="D6" s="122" t="s">
        <v>51</v>
      </c>
      <c r="E6" s="122" t="s">
        <v>52</v>
      </c>
      <c r="G6" s="126" t="s">
        <v>124</v>
      </c>
      <c r="H6" s="127"/>
      <c r="I6" s="127"/>
      <c r="J6" s="128"/>
      <c r="K6" s="107"/>
    </row>
    <row r="7" spans="1:11" ht="15.5" x14ac:dyDescent="0.35">
      <c r="A7" s="139" t="s">
        <v>102</v>
      </c>
      <c r="B7" s="140">
        <v>41923</v>
      </c>
      <c r="C7" s="28">
        <v>0.15</v>
      </c>
      <c r="D7" s="29">
        <v>0.6</v>
      </c>
      <c r="E7" s="33">
        <f>C7*D7</f>
        <v>0.09</v>
      </c>
      <c r="G7" s="98" t="s">
        <v>120</v>
      </c>
      <c r="H7" s="99" t="s">
        <v>122</v>
      </c>
      <c r="I7" s="98" t="s">
        <v>50</v>
      </c>
      <c r="J7" s="98" t="s">
        <v>51</v>
      </c>
      <c r="K7" s="106" t="s">
        <v>123</v>
      </c>
    </row>
    <row r="8" spans="1:11" ht="15.5" x14ac:dyDescent="0.35">
      <c r="A8" s="139" t="s">
        <v>103</v>
      </c>
      <c r="B8" s="140">
        <v>41958</v>
      </c>
      <c r="C8" s="28">
        <v>0.15</v>
      </c>
      <c r="D8" s="29">
        <v>0.68</v>
      </c>
      <c r="E8" s="33">
        <f>C8*D8</f>
        <v>0.10200000000000001</v>
      </c>
      <c r="G8" s="100">
        <v>1</v>
      </c>
      <c r="H8" s="109">
        <v>41912</v>
      </c>
      <c r="I8" s="101">
        <v>0.02</v>
      </c>
      <c r="J8" s="101">
        <v>0.82</v>
      </c>
      <c r="K8" s="111">
        <f>J8*I8</f>
        <v>1.6399999999999998E-2</v>
      </c>
    </row>
    <row r="9" spans="1:11" ht="15.5" x14ac:dyDescent="0.35">
      <c r="A9" s="139" t="s">
        <v>104</v>
      </c>
      <c r="B9" s="140" t="s">
        <v>2</v>
      </c>
      <c r="C9" s="28">
        <v>0.1</v>
      </c>
      <c r="D9" s="29">
        <v>0.72</v>
      </c>
      <c r="E9" s="33">
        <f>C9*D9</f>
        <v>7.1999999999999995E-2</v>
      </c>
      <c r="G9" s="102">
        <v>2</v>
      </c>
      <c r="H9" s="109">
        <v>41919</v>
      </c>
      <c r="I9" s="103">
        <v>0.02</v>
      </c>
      <c r="J9" s="103">
        <v>0.76</v>
      </c>
      <c r="K9" s="111">
        <f t="shared" ref="K9:K17" si="0">J9*I9</f>
        <v>1.52E-2</v>
      </c>
    </row>
    <row r="10" spans="1:11" ht="15.5" x14ac:dyDescent="0.35">
      <c r="A10" s="139" t="s">
        <v>105</v>
      </c>
      <c r="B10" s="140" t="s">
        <v>2</v>
      </c>
      <c r="C10" s="28">
        <v>0.3</v>
      </c>
      <c r="D10" s="29">
        <v>0.8</v>
      </c>
      <c r="E10" s="33">
        <f t="shared" ref="E10:E22" si="1">C10*D10</f>
        <v>0.24</v>
      </c>
      <c r="G10" s="102">
        <v>3</v>
      </c>
      <c r="H10" s="109">
        <v>41926</v>
      </c>
      <c r="I10" s="103">
        <v>0.02</v>
      </c>
      <c r="J10" s="103">
        <v>0.93</v>
      </c>
      <c r="K10" s="111">
        <f t="shared" si="0"/>
        <v>1.8600000000000002E-2</v>
      </c>
    </row>
    <row r="11" spans="1:11" ht="15.5" x14ac:dyDescent="0.35">
      <c r="A11" s="139" t="s">
        <v>106</v>
      </c>
      <c r="B11" s="140" t="s">
        <v>107</v>
      </c>
      <c r="C11" s="28">
        <v>0.3</v>
      </c>
      <c r="D11" s="29">
        <v>0.75</v>
      </c>
      <c r="E11" s="33">
        <f t="shared" si="1"/>
        <v>0.22499999999999998</v>
      </c>
      <c r="G11" s="102">
        <v>4</v>
      </c>
      <c r="H11" s="109">
        <v>41933</v>
      </c>
      <c r="I11" s="103">
        <v>0.02</v>
      </c>
      <c r="J11" s="103">
        <v>0.89</v>
      </c>
      <c r="K11" s="111">
        <f t="shared" si="0"/>
        <v>1.78E-2</v>
      </c>
    </row>
    <row r="12" spans="1:11" ht="15.5" x14ac:dyDescent="0.35">
      <c r="A12" s="26"/>
      <c r="B12" s="27"/>
      <c r="C12" s="28"/>
      <c r="D12" s="29"/>
      <c r="E12" s="33">
        <f t="shared" si="1"/>
        <v>0</v>
      </c>
      <c r="G12" s="102">
        <v>5</v>
      </c>
      <c r="H12" s="110"/>
      <c r="I12" s="103"/>
      <c r="J12" s="103"/>
      <c r="K12" s="111">
        <f t="shared" si="0"/>
        <v>0</v>
      </c>
    </row>
    <row r="13" spans="1:11" ht="15.5" x14ac:dyDescent="0.35">
      <c r="A13" s="26"/>
      <c r="B13" s="27"/>
      <c r="C13" s="28"/>
      <c r="D13" s="29"/>
      <c r="E13" s="33">
        <f t="shared" si="1"/>
        <v>0</v>
      </c>
      <c r="G13" s="102">
        <v>6</v>
      </c>
      <c r="H13" s="110"/>
      <c r="I13" s="103"/>
      <c r="J13" s="103"/>
      <c r="K13" s="111">
        <f t="shared" si="0"/>
        <v>0</v>
      </c>
    </row>
    <row r="14" spans="1:11" ht="15.5" x14ac:dyDescent="0.35">
      <c r="A14" s="26"/>
      <c r="B14" s="27"/>
      <c r="C14" s="28"/>
      <c r="D14" s="29"/>
      <c r="E14" s="33">
        <f t="shared" si="1"/>
        <v>0</v>
      </c>
      <c r="G14" s="102">
        <v>7</v>
      </c>
      <c r="H14" s="110"/>
      <c r="I14" s="103"/>
      <c r="J14" s="103"/>
      <c r="K14" s="111">
        <f t="shared" si="0"/>
        <v>0</v>
      </c>
    </row>
    <row r="15" spans="1:11" ht="15.5" x14ac:dyDescent="0.35">
      <c r="A15" s="26"/>
      <c r="B15" s="27"/>
      <c r="C15" s="28"/>
      <c r="D15" s="29"/>
      <c r="E15" s="33">
        <f t="shared" si="1"/>
        <v>0</v>
      </c>
      <c r="G15" s="102">
        <v>8</v>
      </c>
      <c r="H15" s="110"/>
      <c r="I15" s="103"/>
      <c r="J15" s="103"/>
      <c r="K15" s="111">
        <f t="shared" si="0"/>
        <v>0</v>
      </c>
    </row>
    <row r="16" spans="1:11" ht="15.5" x14ac:dyDescent="0.35">
      <c r="A16" s="26"/>
      <c r="B16" s="27"/>
      <c r="C16" s="28"/>
      <c r="D16" s="29"/>
      <c r="E16" s="33">
        <f t="shared" si="1"/>
        <v>0</v>
      </c>
      <c r="G16" s="102">
        <v>9</v>
      </c>
      <c r="H16" s="110"/>
      <c r="I16" s="103"/>
      <c r="J16" s="103"/>
      <c r="K16" s="111">
        <f t="shared" si="0"/>
        <v>0</v>
      </c>
    </row>
    <row r="17" spans="1:11" ht="15.5" x14ac:dyDescent="0.35">
      <c r="A17" s="26"/>
      <c r="B17" s="27"/>
      <c r="C17" s="28"/>
      <c r="D17" s="29"/>
      <c r="E17" s="33">
        <f t="shared" si="1"/>
        <v>0</v>
      </c>
      <c r="G17" s="102">
        <v>10</v>
      </c>
      <c r="H17" s="110"/>
      <c r="I17" s="108"/>
      <c r="J17" s="108"/>
      <c r="K17" s="111">
        <f t="shared" si="0"/>
        <v>0</v>
      </c>
    </row>
    <row r="18" spans="1:11" ht="15.5" x14ac:dyDescent="0.35">
      <c r="A18" s="26"/>
      <c r="B18" s="27"/>
      <c r="C18" s="28"/>
      <c r="D18" s="29"/>
      <c r="E18" s="33">
        <f t="shared" si="1"/>
        <v>0</v>
      </c>
      <c r="G18" s="104" t="s">
        <v>121</v>
      </c>
      <c r="H18" s="105"/>
      <c r="I18" s="113">
        <f>SUM(I8:I17)</f>
        <v>0.08</v>
      </c>
      <c r="J18" s="114">
        <f>K18/I18</f>
        <v>0.84999999999999987</v>
      </c>
      <c r="K18" s="112">
        <f>SUM(K8:K17)</f>
        <v>6.7999999999999991E-2</v>
      </c>
    </row>
    <row r="19" spans="1:11" ht="15.5" x14ac:dyDescent="0.35">
      <c r="A19" s="26"/>
      <c r="B19" s="27"/>
      <c r="C19" s="28"/>
      <c r="D19" s="29"/>
      <c r="E19" s="33">
        <f t="shared" si="1"/>
        <v>0</v>
      </c>
    </row>
    <row r="20" spans="1:11" ht="15.5" x14ac:dyDescent="0.35">
      <c r="A20" s="26"/>
      <c r="B20" s="27"/>
      <c r="C20" s="28"/>
      <c r="D20" s="29"/>
      <c r="E20" s="33">
        <f t="shared" si="1"/>
        <v>0</v>
      </c>
    </row>
    <row r="21" spans="1:11" ht="15.5" x14ac:dyDescent="0.35">
      <c r="A21" s="26"/>
      <c r="B21" s="27"/>
      <c r="C21" s="28"/>
      <c r="D21" s="29"/>
      <c r="E21" s="33">
        <f t="shared" si="1"/>
        <v>0</v>
      </c>
    </row>
    <row r="22" spans="1:11" ht="15.5" x14ac:dyDescent="0.35">
      <c r="A22" s="26"/>
      <c r="B22" s="27"/>
      <c r="C22" s="28"/>
      <c r="D22" s="29"/>
      <c r="E22" s="33">
        <f t="shared" si="1"/>
        <v>0</v>
      </c>
    </row>
    <row r="23" spans="1:11" ht="15.5" x14ac:dyDescent="0.35">
      <c r="A23" s="39" t="s">
        <v>94</v>
      </c>
      <c r="B23" s="34"/>
      <c r="C23" s="35">
        <f>SUM(C7:C22)</f>
        <v>1</v>
      </c>
      <c r="D23" s="36">
        <f>E24/C23</f>
        <v>0.72899999999999998</v>
      </c>
      <c r="E23" s="38"/>
    </row>
    <row r="24" spans="1:11" ht="15.5" x14ac:dyDescent="0.35">
      <c r="A24" s="120" t="s">
        <v>95</v>
      </c>
      <c r="B24" s="34"/>
      <c r="C24" s="35"/>
      <c r="D24" s="36" t="str">
        <f>LOOKUP(D23,{0,0.5,0.53,0.57,0.6,0.63,0.67,0.7,0.73,0.77,0.8,0.85,0.9},{"F","D-","D","D+","C-","C","C+","B-","B","B+","A-","A","A+"})</f>
        <v>B-</v>
      </c>
      <c r="E24" s="37">
        <f>SUM(E7:E22)</f>
        <v>0.72899999999999998</v>
      </c>
    </row>
    <row r="25" spans="1:11" x14ac:dyDescent="0.3">
      <c r="A25" s="41"/>
      <c r="B25" s="10"/>
      <c r="C25" s="11"/>
      <c r="D25" s="11"/>
      <c r="E25" s="42"/>
    </row>
    <row r="26" spans="1:11" x14ac:dyDescent="0.3">
      <c r="A26" s="40"/>
      <c r="B26" s="43"/>
      <c r="C26" s="44"/>
      <c r="D26" s="45"/>
      <c r="E26" s="46"/>
    </row>
    <row r="27" spans="1:11" ht="15.5" x14ac:dyDescent="0.35">
      <c r="A27" s="129" t="s">
        <v>131</v>
      </c>
      <c r="B27" s="130"/>
      <c r="C27" s="130"/>
      <c r="D27" s="138"/>
      <c r="E27" s="43"/>
    </row>
    <row r="28" spans="1:11" ht="15.5" x14ac:dyDescent="0.35">
      <c r="A28" s="115" t="s">
        <v>127</v>
      </c>
      <c r="B28" s="116" t="s">
        <v>128</v>
      </c>
      <c r="C28" s="116" t="s">
        <v>129</v>
      </c>
      <c r="D28" s="116" t="s">
        <v>130</v>
      </c>
    </row>
    <row r="29" spans="1:11" ht="15.5" x14ac:dyDescent="0.35">
      <c r="A29" s="117">
        <f>D23</f>
        <v>0.72899999999999998</v>
      </c>
      <c r="B29" s="118">
        <v>0.3</v>
      </c>
      <c r="C29" s="118">
        <v>0.73799999999999999</v>
      </c>
      <c r="D29" s="119">
        <f>((C29-(A29*(1-B29))))/B29</f>
        <v>0.75900000000000012</v>
      </c>
    </row>
  </sheetData>
  <sheetProtection selectLockedCells="1"/>
  <mergeCells count="2">
    <mergeCell ref="G6:J6"/>
    <mergeCell ref="A27:D27"/>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6BFC7-8958-4C30-9B3B-BF83EB217D0D}">
  <dimension ref="A2:K29"/>
  <sheetViews>
    <sheetView showGridLines="0" zoomScale="70" zoomScaleNormal="70" workbookViewId="0">
      <selection activeCell="D29" sqref="D29"/>
    </sheetView>
  </sheetViews>
  <sheetFormatPr defaultColWidth="8.84375" defaultRowHeight="13.5" x14ac:dyDescent="0.3"/>
  <cols>
    <col min="1" max="1" width="24.3828125" customWidth="1"/>
    <col min="2" max="2" width="20.3828125" bestFit="1" customWidth="1"/>
    <col min="3" max="3" width="22.15234375" bestFit="1" customWidth="1"/>
    <col min="4" max="4" width="39.4609375" bestFit="1" customWidth="1"/>
    <col min="5" max="5" width="15.84375" bestFit="1" customWidth="1"/>
    <col min="7" max="7" width="12.3828125" customWidth="1"/>
    <col min="8" max="8" width="10.84375" customWidth="1"/>
    <col min="9" max="9" width="10.61328125" customWidth="1"/>
    <col min="10" max="10" width="14.4609375" customWidth="1"/>
    <col min="11" max="11" width="9" hidden="1" customWidth="1"/>
  </cols>
  <sheetData>
    <row r="2" spans="1:11" ht="20" x14ac:dyDescent="0.4">
      <c r="A2" s="15" t="s">
        <v>53</v>
      </c>
    </row>
    <row r="4" spans="1:11" ht="15.5" x14ac:dyDescent="0.35">
      <c r="A4" s="16" t="s">
        <v>47</v>
      </c>
      <c r="B4" s="17" t="s">
        <v>61</v>
      </c>
    </row>
    <row r="5" spans="1:11" x14ac:dyDescent="0.3">
      <c r="A5" s="8"/>
      <c r="B5" s="13"/>
    </row>
    <row r="6" spans="1:11" ht="15.5" x14ac:dyDescent="0.35">
      <c r="A6" s="120" t="s">
        <v>48</v>
      </c>
      <c r="B6" s="121" t="s">
        <v>49</v>
      </c>
      <c r="C6" s="121" t="s">
        <v>50</v>
      </c>
      <c r="D6" s="122" t="s">
        <v>51</v>
      </c>
      <c r="E6" s="122" t="s">
        <v>52</v>
      </c>
      <c r="G6" s="126" t="s">
        <v>124</v>
      </c>
      <c r="H6" s="127"/>
      <c r="I6" s="127"/>
      <c r="J6" s="128"/>
      <c r="K6" s="107"/>
    </row>
    <row r="7" spans="1:11" ht="15.5" x14ac:dyDescent="0.35">
      <c r="A7" s="139" t="s">
        <v>102</v>
      </c>
      <c r="B7" s="140">
        <v>41923</v>
      </c>
      <c r="C7" s="28">
        <v>0.2</v>
      </c>
      <c r="D7" s="29">
        <v>0.7</v>
      </c>
      <c r="E7" s="33">
        <f>C7*D7</f>
        <v>0.13999999999999999</v>
      </c>
      <c r="G7" s="98" t="s">
        <v>120</v>
      </c>
      <c r="H7" s="99" t="s">
        <v>122</v>
      </c>
      <c r="I7" s="98" t="s">
        <v>50</v>
      </c>
      <c r="J7" s="98" t="s">
        <v>51</v>
      </c>
      <c r="K7" s="106" t="s">
        <v>123</v>
      </c>
    </row>
    <row r="8" spans="1:11" ht="15.5" x14ac:dyDescent="0.35">
      <c r="A8" s="139" t="s">
        <v>103</v>
      </c>
      <c r="B8" s="140">
        <v>41958</v>
      </c>
      <c r="C8" s="28">
        <v>0.2</v>
      </c>
      <c r="D8" s="29">
        <v>0.76</v>
      </c>
      <c r="E8" s="33">
        <f>C8*D8</f>
        <v>0.15200000000000002</v>
      </c>
      <c r="G8" s="100">
        <v>1</v>
      </c>
      <c r="H8" s="109">
        <v>41912</v>
      </c>
      <c r="I8" s="101">
        <v>0.02</v>
      </c>
      <c r="J8" s="101">
        <v>0.82</v>
      </c>
      <c r="K8" s="111">
        <f>J8*I8</f>
        <v>1.6399999999999998E-2</v>
      </c>
    </row>
    <row r="9" spans="1:11" ht="15.5" x14ac:dyDescent="0.35">
      <c r="A9" s="139" t="s">
        <v>104</v>
      </c>
      <c r="B9" s="140" t="s">
        <v>2</v>
      </c>
      <c r="C9" s="28">
        <v>0.1</v>
      </c>
      <c r="D9" s="29">
        <v>0.95</v>
      </c>
      <c r="E9" s="33">
        <f>C9*D9</f>
        <v>9.5000000000000001E-2</v>
      </c>
      <c r="G9" s="102">
        <v>2</v>
      </c>
      <c r="H9" s="109">
        <v>41919</v>
      </c>
      <c r="I9" s="103">
        <v>0.02</v>
      </c>
      <c r="J9" s="103">
        <v>0.76</v>
      </c>
      <c r="K9" s="111">
        <f t="shared" ref="K9:K17" si="0">J9*I9</f>
        <v>1.52E-2</v>
      </c>
    </row>
    <row r="10" spans="1:11" ht="15.5" x14ac:dyDescent="0.35">
      <c r="A10" s="139" t="s">
        <v>106</v>
      </c>
      <c r="B10" s="140" t="s">
        <v>107</v>
      </c>
      <c r="C10" s="28">
        <v>0.5</v>
      </c>
      <c r="D10" s="29">
        <v>0.8</v>
      </c>
      <c r="E10" s="33">
        <f t="shared" ref="E10:E22" si="1">C10*D10</f>
        <v>0.4</v>
      </c>
      <c r="G10" s="102">
        <v>3</v>
      </c>
      <c r="H10" s="109">
        <v>41926</v>
      </c>
      <c r="I10" s="103">
        <v>0.02</v>
      </c>
      <c r="J10" s="103">
        <v>0.93</v>
      </c>
      <c r="K10" s="111">
        <f t="shared" si="0"/>
        <v>1.8600000000000002E-2</v>
      </c>
    </row>
    <row r="11" spans="1:11" ht="15.5" x14ac:dyDescent="0.35">
      <c r="A11" s="26"/>
      <c r="B11" s="27"/>
      <c r="C11" s="28"/>
      <c r="D11" s="29"/>
      <c r="E11" s="33">
        <f t="shared" si="1"/>
        <v>0</v>
      </c>
      <c r="G11" s="102">
        <v>4</v>
      </c>
      <c r="H11" s="109">
        <v>41933</v>
      </c>
      <c r="I11" s="103">
        <v>0.02</v>
      </c>
      <c r="J11" s="103">
        <v>0.89</v>
      </c>
      <c r="K11" s="111">
        <f t="shared" si="0"/>
        <v>1.78E-2</v>
      </c>
    </row>
    <row r="12" spans="1:11" ht="15.5" x14ac:dyDescent="0.35">
      <c r="A12" s="26"/>
      <c r="B12" s="27"/>
      <c r="C12" s="28"/>
      <c r="D12" s="29"/>
      <c r="E12" s="33">
        <f t="shared" si="1"/>
        <v>0</v>
      </c>
      <c r="G12" s="102">
        <v>5</v>
      </c>
      <c r="H12" s="110"/>
      <c r="I12" s="103"/>
      <c r="J12" s="103"/>
      <c r="K12" s="111">
        <f t="shared" si="0"/>
        <v>0</v>
      </c>
    </row>
    <row r="13" spans="1:11" ht="15.5" x14ac:dyDescent="0.35">
      <c r="A13" s="26"/>
      <c r="B13" s="27"/>
      <c r="C13" s="28"/>
      <c r="D13" s="29"/>
      <c r="E13" s="33">
        <f t="shared" si="1"/>
        <v>0</v>
      </c>
      <c r="G13" s="102">
        <v>6</v>
      </c>
      <c r="H13" s="110"/>
      <c r="I13" s="103"/>
      <c r="J13" s="103"/>
      <c r="K13" s="111">
        <f t="shared" si="0"/>
        <v>0</v>
      </c>
    </row>
    <row r="14" spans="1:11" ht="15.5" x14ac:dyDescent="0.35">
      <c r="A14" s="26"/>
      <c r="B14" s="27"/>
      <c r="C14" s="28"/>
      <c r="D14" s="29"/>
      <c r="E14" s="33">
        <f t="shared" si="1"/>
        <v>0</v>
      </c>
      <c r="G14" s="102">
        <v>7</v>
      </c>
      <c r="H14" s="110"/>
      <c r="I14" s="103"/>
      <c r="J14" s="103"/>
      <c r="K14" s="111">
        <f t="shared" si="0"/>
        <v>0</v>
      </c>
    </row>
    <row r="15" spans="1:11" ht="15.5" x14ac:dyDescent="0.35">
      <c r="A15" s="26"/>
      <c r="B15" s="27"/>
      <c r="C15" s="28"/>
      <c r="D15" s="29"/>
      <c r="E15" s="33">
        <f t="shared" si="1"/>
        <v>0</v>
      </c>
      <c r="G15" s="102">
        <v>8</v>
      </c>
      <c r="H15" s="110"/>
      <c r="I15" s="103"/>
      <c r="J15" s="103"/>
      <c r="K15" s="111">
        <f t="shared" si="0"/>
        <v>0</v>
      </c>
    </row>
    <row r="16" spans="1:11" ht="15.5" x14ac:dyDescent="0.35">
      <c r="A16" s="26"/>
      <c r="B16" s="27"/>
      <c r="C16" s="28"/>
      <c r="D16" s="29"/>
      <c r="E16" s="33">
        <f t="shared" si="1"/>
        <v>0</v>
      </c>
      <c r="G16" s="102">
        <v>9</v>
      </c>
      <c r="H16" s="110"/>
      <c r="I16" s="103"/>
      <c r="J16" s="103"/>
      <c r="K16" s="111">
        <f t="shared" si="0"/>
        <v>0</v>
      </c>
    </row>
    <row r="17" spans="1:11" ht="15.5" x14ac:dyDescent="0.35">
      <c r="A17" s="26"/>
      <c r="B17" s="27"/>
      <c r="C17" s="28"/>
      <c r="D17" s="29"/>
      <c r="E17" s="33">
        <f t="shared" si="1"/>
        <v>0</v>
      </c>
      <c r="G17" s="102">
        <v>10</v>
      </c>
      <c r="H17" s="110"/>
      <c r="I17" s="108"/>
      <c r="J17" s="108"/>
      <c r="K17" s="111">
        <f t="shared" si="0"/>
        <v>0</v>
      </c>
    </row>
    <row r="18" spans="1:11" ht="15.5" x14ac:dyDescent="0.35">
      <c r="A18" s="26"/>
      <c r="B18" s="27"/>
      <c r="C18" s="28"/>
      <c r="D18" s="29"/>
      <c r="E18" s="33">
        <f t="shared" si="1"/>
        <v>0</v>
      </c>
      <c r="G18" s="104" t="s">
        <v>121</v>
      </c>
      <c r="H18" s="105"/>
      <c r="I18" s="113">
        <f>SUM(I8:I17)</f>
        <v>0.08</v>
      </c>
      <c r="J18" s="114">
        <f>K18/I18</f>
        <v>0.84999999999999987</v>
      </c>
      <c r="K18" s="112">
        <f>SUM(K8:K17)</f>
        <v>6.7999999999999991E-2</v>
      </c>
    </row>
    <row r="19" spans="1:11" ht="15.5" x14ac:dyDescent="0.35">
      <c r="A19" s="26"/>
      <c r="B19" s="27"/>
      <c r="C19" s="28"/>
      <c r="D19" s="29"/>
      <c r="E19" s="33">
        <f t="shared" si="1"/>
        <v>0</v>
      </c>
    </row>
    <row r="20" spans="1:11" ht="15.5" x14ac:dyDescent="0.35">
      <c r="A20" s="26"/>
      <c r="B20" s="27"/>
      <c r="C20" s="28"/>
      <c r="D20" s="29"/>
      <c r="E20" s="33">
        <f t="shared" si="1"/>
        <v>0</v>
      </c>
    </row>
    <row r="21" spans="1:11" ht="15.5" x14ac:dyDescent="0.35">
      <c r="A21" s="26"/>
      <c r="B21" s="27"/>
      <c r="C21" s="28"/>
      <c r="D21" s="29"/>
      <c r="E21" s="33">
        <f t="shared" si="1"/>
        <v>0</v>
      </c>
    </row>
    <row r="22" spans="1:11" ht="15.5" x14ac:dyDescent="0.35">
      <c r="A22" s="26"/>
      <c r="B22" s="27"/>
      <c r="C22" s="28"/>
      <c r="D22" s="29"/>
      <c r="E22" s="33">
        <f t="shared" si="1"/>
        <v>0</v>
      </c>
    </row>
    <row r="23" spans="1:11" ht="15.5" x14ac:dyDescent="0.35">
      <c r="A23" s="39" t="s">
        <v>94</v>
      </c>
      <c r="B23" s="34"/>
      <c r="C23" s="35">
        <f>SUM(C7:C22)</f>
        <v>1</v>
      </c>
      <c r="D23" s="36">
        <f>E24/C23</f>
        <v>0.78700000000000003</v>
      </c>
      <c r="E23" s="38"/>
    </row>
    <row r="24" spans="1:11" ht="15.5" x14ac:dyDescent="0.35">
      <c r="A24" s="120" t="s">
        <v>95</v>
      </c>
      <c r="B24" s="34"/>
      <c r="C24" s="35"/>
      <c r="D24" s="36" t="str">
        <f>LOOKUP(D23,{0,0.5,0.53,0.57,0.6,0.63,0.67,0.7,0.73,0.77,0.8,0.85,0.9},{"F","D-","D","D+","C-","C","C+","B-","B","B+","A-","A","A+"})</f>
        <v>B+</v>
      </c>
      <c r="E24" s="37">
        <f>SUM(E7:E22)</f>
        <v>0.78700000000000003</v>
      </c>
    </row>
    <row r="25" spans="1:11" x14ac:dyDescent="0.3">
      <c r="A25" s="41"/>
      <c r="B25" s="10"/>
      <c r="C25" s="11"/>
      <c r="D25" s="11"/>
      <c r="E25" s="42"/>
    </row>
    <row r="26" spans="1:11" x14ac:dyDescent="0.3">
      <c r="A26" s="40"/>
      <c r="B26" s="43"/>
      <c r="C26" s="44"/>
      <c r="D26" s="45"/>
      <c r="E26" s="46"/>
    </row>
    <row r="27" spans="1:11" ht="15.5" x14ac:dyDescent="0.35">
      <c r="A27" s="129" t="s">
        <v>131</v>
      </c>
      <c r="B27" s="130"/>
      <c r="C27" s="130"/>
      <c r="D27" s="138"/>
      <c r="E27" s="43"/>
    </row>
    <row r="28" spans="1:11" ht="15.5" x14ac:dyDescent="0.35">
      <c r="A28" s="115" t="s">
        <v>127</v>
      </c>
      <c r="B28" s="116" t="s">
        <v>128</v>
      </c>
      <c r="C28" s="116" t="s">
        <v>129</v>
      </c>
      <c r="D28" s="116" t="s">
        <v>130</v>
      </c>
    </row>
    <row r="29" spans="1:11" ht="15.5" x14ac:dyDescent="0.35">
      <c r="A29" s="117">
        <f>D23</f>
        <v>0.78700000000000003</v>
      </c>
      <c r="B29" s="118">
        <v>0.5</v>
      </c>
      <c r="C29" s="118">
        <v>0.81200000000000006</v>
      </c>
      <c r="D29" s="119">
        <f>((C29-(A29*(1-B29))))/B29</f>
        <v>0.83700000000000008</v>
      </c>
    </row>
  </sheetData>
  <sheetProtection selectLockedCells="1"/>
  <mergeCells count="2">
    <mergeCell ref="G6:J6"/>
    <mergeCell ref="A27:D27"/>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CB189-867B-4A0B-89B8-008AF39E38CD}">
  <dimension ref="A2:K29"/>
  <sheetViews>
    <sheetView showGridLines="0" zoomScale="60" zoomScaleNormal="60" workbookViewId="0">
      <selection activeCell="C30" sqref="C30"/>
    </sheetView>
  </sheetViews>
  <sheetFormatPr defaultColWidth="8.84375" defaultRowHeight="13.5" x14ac:dyDescent="0.3"/>
  <cols>
    <col min="1" max="1" width="24.3828125" customWidth="1"/>
    <col min="2" max="2" width="20.3828125" bestFit="1" customWidth="1"/>
    <col min="3" max="3" width="22.15234375" bestFit="1" customWidth="1"/>
    <col min="4" max="4" width="39.4609375" bestFit="1" customWidth="1"/>
    <col min="5" max="5" width="15.84375" bestFit="1" customWidth="1"/>
    <col min="7" max="7" width="12.3828125" customWidth="1"/>
    <col min="8" max="8" width="10.84375" customWidth="1"/>
    <col min="9" max="9" width="10.61328125" customWidth="1"/>
    <col min="10" max="10" width="14.4609375" customWidth="1"/>
    <col min="11" max="11" width="9" hidden="1" customWidth="1"/>
  </cols>
  <sheetData>
    <row r="2" spans="1:11" ht="20" x14ac:dyDescent="0.4">
      <c r="A2" s="15" t="s">
        <v>53</v>
      </c>
    </row>
    <row r="4" spans="1:11" ht="15.5" x14ac:dyDescent="0.35">
      <c r="A4" s="16" t="s">
        <v>47</v>
      </c>
      <c r="B4" s="17" t="s">
        <v>59</v>
      </c>
    </row>
    <row r="5" spans="1:11" x14ac:dyDescent="0.3">
      <c r="A5" s="8"/>
      <c r="B5" s="13"/>
    </row>
    <row r="6" spans="1:11" ht="15.5" x14ac:dyDescent="0.35">
      <c r="A6" s="120" t="s">
        <v>48</v>
      </c>
      <c r="B6" s="121" t="s">
        <v>49</v>
      </c>
      <c r="C6" s="121" t="s">
        <v>50</v>
      </c>
      <c r="D6" s="122" t="s">
        <v>51</v>
      </c>
      <c r="E6" s="122" t="s">
        <v>52</v>
      </c>
      <c r="G6" s="126" t="s">
        <v>124</v>
      </c>
      <c r="H6" s="127"/>
      <c r="I6" s="127"/>
      <c r="J6" s="128"/>
      <c r="K6" s="107"/>
    </row>
    <row r="7" spans="1:11" ht="15.5" x14ac:dyDescent="0.35">
      <c r="A7" s="139" t="s">
        <v>102</v>
      </c>
      <c r="B7" s="140">
        <v>41923</v>
      </c>
      <c r="C7" s="28">
        <v>0.2</v>
      </c>
      <c r="D7" s="29">
        <v>0.8</v>
      </c>
      <c r="E7" s="33">
        <f>C7*D7</f>
        <v>0.16000000000000003</v>
      </c>
      <c r="G7" s="98" t="s">
        <v>120</v>
      </c>
      <c r="H7" s="99" t="s">
        <v>122</v>
      </c>
      <c r="I7" s="98" t="s">
        <v>50</v>
      </c>
      <c r="J7" s="98" t="s">
        <v>51</v>
      </c>
      <c r="K7" s="106" t="s">
        <v>123</v>
      </c>
    </row>
    <row r="8" spans="1:11" ht="15.5" x14ac:dyDescent="0.35">
      <c r="A8" s="139" t="s">
        <v>103</v>
      </c>
      <c r="B8" s="140">
        <v>41958</v>
      </c>
      <c r="C8" s="28">
        <v>0.2</v>
      </c>
      <c r="D8" s="29">
        <v>0.8</v>
      </c>
      <c r="E8" s="33">
        <f>C8*D8</f>
        <v>0.16000000000000003</v>
      </c>
      <c r="G8" s="100">
        <v>1</v>
      </c>
      <c r="H8" s="109">
        <v>41912</v>
      </c>
      <c r="I8" s="101">
        <v>0.02</v>
      </c>
      <c r="J8" s="101">
        <v>0.82</v>
      </c>
      <c r="K8" s="111">
        <f>J8*I8</f>
        <v>1.6399999999999998E-2</v>
      </c>
    </row>
    <row r="9" spans="1:11" ht="15.5" x14ac:dyDescent="0.35">
      <c r="A9" s="139" t="s">
        <v>105</v>
      </c>
      <c r="B9" s="140" t="s">
        <v>2</v>
      </c>
      <c r="C9" s="28">
        <v>0.3</v>
      </c>
      <c r="D9" s="29">
        <v>0.8</v>
      </c>
      <c r="E9" s="33">
        <f>C9*D9</f>
        <v>0.24</v>
      </c>
      <c r="G9" s="102">
        <v>2</v>
      </c>
      <c r="H9" s="109">
        <v>41919</v>
      </c>
      <c r="I9" s="103">
        <v>0.02</v>
      </c>
      <c r="J9" s="103">
        <v>0.76</v>
      </c>
      <c r="K9" s="111">
        <f t="shared" ref="K9:K17" si="0">J9*I9</f>
        <v>1.52E-2</v>
      </c>
    </row>
    <row r="10" spans="1:11" ht="15.5" x14ac:dyDescent="0.35">
      <c r="A10" s="139" t="s">
        <v>106</v>
      </c>
      <c r="B10" s="140" t="s">
        <v>107</v>
      </c>
      <c r="C10" s="28">
        <v>0.3</v>
      </c>
      <c r="D10" s="29">
        <v>0.8</v>
      </c>
      <c r="E10" s="33">
        <f t="shared" ref="E10:E22" si="1">C10*D10</f>
        <v>0.24</v>
      </c>
      <c r="G10" s="102">
        <v>3</v>
      </c>
      <c r="H10" s="109">
        <v>41926</v>
      </c>
      <c r="I10" s="103">
        <v>0.02</v>
      </c>
      <c r="J10" s="103">
        <v>0.93</v>
      </c>
      <c r="K10" s="111">
        <f t="shared" si="0"/>
        <v>1.8600000000000002E-2</v>
      </c>
    </row>
    <row r="11" spans="1:11" ht="15.5" x14ac:dyDescent="0.35">
      <c r="A11" s="26"/>
      <c r="B11" s="27"/>
      <c r="C11" s="28"/>
      <c r="D11" s="29"/>
      <c r="E11" s="33">
        <f t="shared" si="1"/>
        <v>0</v>
      </c>
      <c r="G11" s="102">
        <v>4</v>
      </c>
      <c r="H11" s="109">
        <v>41933</v>
      </c>
      <c r="I11" s="103">
        <v>0.02</v>
      </c>
      <c r="J11" s="103">
        <v>0.89</v>
      </c>
      <c r="K11" s="111">
        <f t="shared" si="0"/>
        <v>1.78E-2</v>
      </c>
    </row>
    <row r="12" spans="1:11" ht="15.5" x14ac:dyDescent="0.35">
      <c r="A12" s="26"/>
      <c r="B12" s="27"/>
      <c r="C12" s="28"/>
      <c r="D12" s="29"/>
      <c r="E12" s="33">
        <f t="shared" si="1"/>
        <v>0</v>
      </c>
      <c r="G12" s="102">
        <v>5</v>
      </c>
      <c r="H12" s="110"/>
      <c r="I12" s="103"/>
      <c r="J12" s="103"/>
      <c r="K12" s="111">
        <f t="shared" si="0"/>
        <v>0</v>
      </c>
    </row>
    <row r="13" spans="1:11" ht="15.5" x14ac:dyDescent="0.35">
      <c r="A13" s="26"/>
      <c r="B13" s="27"/>
      <c r="C13" s="28"/>
      <c r="D13" s="29"/>
      <c r="E13" s="33">
        <f t="shared" si="1"/>
        <v>0</v>
      </c>
      <c r="G13" s="102">
        <v>6</v>
      </c>
      <c r="H13" s="110"/>
      <c r="I13" s="103"/>
      <c r="J13" s="103"/>
      <c r="K13" s="111">
        <f t="shared" si="0"/>
        <v>0</v>
      </c>
    </row>
    <row r="14" spans="1:11" ht="15.5" x14ac:dyDescent="0.35">
      <c r="A14" s="26"/>
      <c r="B14" s="27"/>
      <c r="C14" s="28"/>
      <c r="D14" s="29"/>
      <c r="E14" s="33">
        <f t="shared" si="1"/>
        <v>0</v>
      </c>
      <c r="G14" s="102">
        <v>7</v>
      </c>
      <c r="H14" s="110"/>
      <c r="I14" s="103"/>
      <c r="J14" s="103"/>
      <c r="K14" s="111">
        <f t="shared" si="0"/>
        <v>0</v>
      </c>
    </row>
    <row r="15" spans="1:11" ht="15.5" x14ac:dyDescent="0.35">
      <c r="A15" s="26"/>
      <c r="B15" s="27"/>
      <c r="C15" s="28"/>
      <c r="D15" s="29"/>
      <c r="E15" s="33">
        <f t="shared" si="1"/>
        <v>0</v>
      </c>
      <c r="G15" s="102">
        <v>8</v>
      </c>
      <c r="H15" s="110"/>
      <c r="I15" s="103"/>
      <c r="J15" s="103"/>
      <c r="K15" s="111">
        <f t="shared" si="0"/>
        <v>0</v>
      </c>
    </row>
    <row r="16" spans="1:11" ht="15.5" x14ac:dyDescent="0.35">
      <c r="A16" s="26"/>
      <c r="B16" s="27"/>
      <c r="C16" s="28"/>
      <c r="D16" s="29"/>
      <c r="E16" s="33">
        <f t="shared" si="1"/>
        <v>0</v>
      </c>
      <c r="G16" s="102">
        <v>9</v>
      </c>
      <c r="H16" s="110"/>
      <c r="I16" s="103"/>
      <c r="J16" s="103"/>
      <c r="K16" s="111">
        <f t="shared" si="0"/>
        <v>0</v>
      </c>
    </row>
    <row r="17" spans="1:11" ht="15.5" x14ac:dyDescent="0.35">
      <c r="A17" s="26"/>
      <c r="B17" s="27"/>
      <c r="C17" s="28"/>
      <c r="D17" s="29"/>
      <c r="E17" s="33">
        <f t="shared" si="1"/>
        <v>0</v>
      </c>
      <c r="G17" s="102">
        <v>10</v>
      </c>
      <c r="H17" s="110"/>
      <c r="I17" s="108"/>
      <c r="J17" s="108"/>
      <c r="K17" s="111">
        <f t="shared" si="0"/>
        <v>0</v>
      </c>
    </row>
    <row r="18" spans="1:11" ht="15.5" x14ac:dyDescent="0.35">
      <c r="A18" s="26"/>
      <c r="B18" s="27"/>
      <c r="C18" s="28"/>
      <c r="D18" s="29"/>
      <c r="E18" s="33">
        <f t="shared" si="1"/>
        <v>0</v>
      </c>
      <c r="G18" s="104" t="s">
        <v>121</v>
      </c>
      <c r="H18" s="105"/>
      <c r="I18" s="113">
        <f>SUM(I8:I17)</f>
        <v>0.08</v>
      </c>
      <c r="J18" s="114">
        <f>K18/I18</f>
        <v>0.84999999999999987</v>
      </c>
      <c r="K18" s="112">
        <f>SUM(K8:K17)</f>
        <v>6.7999999999999991E-2</v>
      </c>
    </row>
    <row r="19" spans="1:11" ht="15.5" x14ac:dyDescent="0.35">
      <c r="A19" s="26"/>
      <c r="B19" s="27"/>
      <c r="C19" s="28"/>
      <c r="D19" s="29"/>
      <c r="E19" s="33">
        <f t="shared" si="1"/>
        <v>0</v>
      </c>
    </row>
    <row r="20" spans="1:11" ht="15.5" x14ac:dyDescent="0.35">
      <c r="A20" s="26"/>
      <c r="B20" s="27"/>
      <c r="C20" s="28"/>
      <c r="D20" s="29"/>
      <c r="E20" s="33">
        <f t="shared" si="1"/>
        <v>0</v>
      </c>
    </row>
    <row r="21" spans="1:11" ht="15.5" x14ac:dyDescent="0.35">
      <c r="A21" s="26"/>
      <c r="B21" s="27"/>
      <c r="C21" s="28"/>
      <c r="D21" s="29"/>
      <c r="E21" s="33">
        <f t="shared" si="1"/>
        <v>0</v>
      </c>
    </row>
    <row r="22" spans="1:11" ht="15.5" x14ac:dyDescent="0.35">
      <c r="A22" s="26"/>
      <c r="B22" s="27"/>
      <c r="C22" s="28"/>
      <c r="D22" s="29"/>
      <c r="E22" s="33">
        <f t="shared" si="1"/>
        <v>0</v>
      </c>
    </row>
    <row r="23" spans="1:11" ht="15.5" x14ac:dyDescent="0.35">
      <c r="A23" s="39" t="s">
        <v>94</v>
      </c>
      <c r="B23" s="34"/>
      <c r="C23" s="35">
        <f>SUM(C7:C22)</f>
        <v>1</v>
      </c>
      <c r="D23" s="36">
        <f>E24/C23</f>
        <v>0.8</v>
      </c>
      <c r="E23" s="38"/>
    </row>
    <row r="24" spans="1:11" ht="15.5" x14ac:dyDescent="0.35">
      <c r="A24" s="120" t="s">
        <v>95</v>
      </c>
      <c r="B24" s="34"/>
      <c r="C24" s="35"/>
      <c r="D24" s="36" t="str">
        <f>LOOKUP(D23,{0,0.5,0.53,0.57,0.6,0.63,0.67,0.7,0.73,0.77,0.8,0.85,0.9},{"F","D-","D","D+","C-","C","C+","B-","B","B+","A-","A","A+"})</f>
        <v>A-</v>
      </c>
      <c r="E24" s="37">
        <f>SUM(E7:E22)</f>
        <v>0.8</v>
      </c>
    </row>
    <row r="25" spans="1:11" x14ac:dyDescent="0.3">
      <c r="A25" s="41"/>
      <c r="B25" s="10"/>
      <c r="C25" s="11"/>
      <c r="D25" s="11"/>
      <c r="E25" s="42"/>
    </row>
    <row r="26" spans="1:11" x14ac:dyDescent="0.3">
      <c r="A26" s="40"/>
      <c r="B26" s="43"/>
      <c r="C26" s="44"/>
      <c r="D26" s="45"/>
      <c r="E26" s="46"/>
    </row>
    <row r="27" spans="1:11" ht="15.5" x14ac:dyDescent="0.35">
      <c r="A27" s="129" t="s">
        <v>131</v>
      </c>
      <c r="B27" s="130"/>
      <c r="C27" s="130"/>
      <c r="D27" s="138"/>
      <c r="E27" s="43"/>
    </row>
    <row r="28" spans="1:11" ht="15.5" x14ac:dyDescent="0.35">
      <c r="A28" s="115" t="s">
        <v>127</v>
      </c>
      <c r="B28" s="116" t="s">
        <v>128</v>
      </c>
      <c r="C28" s="116" t="s">
        <v>129</v>
      </c>
      <c r="D28" s="116" t="s">
        <v>130</v>
      </c>
    </row>
    <row r="29" spans="1:11" ht="15.5" x14ac:dyDescent="0.35">
      <c r="A29" s="117">
        <f>D23</f>
        <v>0.8</v>
      </c>
      <c r="B29" s="118">
        <v>0.3</v>
      </c>
      <c r="C29" s="118">
        <v>0.85</v>
      </c>
      <c r="D29" s="119">
        <f>((C29-(A29*(1-B29))))/B29</f>
        <v>0.96666666666666679</v>
      </c>
    </row>
  </sheetData>
  <sheetProtection selectLockedCells="1"/>
  <mergeCells count="2">
    <mergeCell ref="G6:J6"/>
    <mergeCell ref="A27:D27"/>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9121-BC50-480F-8B8C-E69E6687598F}">
  <dimension ref="A2:K29"/>
  <sheetViews>
    <sheetView showGridLines="0" tabSelected="1" topLeftCell="B1" zoomScale="70" zoomScaleNormal="70" workbookViewId="0">
      <selection activeCell="I26" sqref="I26"/>
    </sheetView>
  </sheetViews>
  <sheetFormatPr defaultColWidth="8.84375" defaultRowHeight="13.5" x14ac:dyDescent="0.3"/>
  <cols>
    <col min="1" max="1" width="24.3828125" customWidth="1"/>
    <col min="2" max="2" width="20.3828125" bestFit="1" customWidth="1"/>
    <col min="3" max="3" width="22.15234375" bestFit="1" customWidth="1"/>
    <col min="4" max="4" width="39.4609375" bestFit="1" customWidth="1"/>
    <col min="5" max="5" width="15.84375" bestFit="1" customWidth="1"/>
    <col min="7" max="7" width="12.3828125" customWidth="1"/>
    <col min="8" max="8" width="10.84375" customWidth="1"/>
    <col min="9" max="9" width="10.61328125" customWidth="1"/>
    <col min="10" max="10" width="14.4609375" customWidth="1"/>
    <col min="11" max="11" width="9" hidden="1" customWidth="1"/>
  </cols>
  <sheetData>
    <row r="2" spans="1:11" ht="20" x14ac:dyDescent="0.4">
      <c r="A2" s="15" t="s">
        <v>53</v>
      </c>
    </row>
    <row r="4" spans="1:11" ht="15.5" x14ac:dyDescent="0.35">
      <c r="A4" s="16" t="s">
        <v>47</v>
      </c>
      <c r="B4" s="17" t="s">
        <v>62</v>
      </c>
    </row>
    <row r="5" spans="1:11" x14ac:dyDescent="0.3">
      <c r="A5" s="8"/>
      <c r="B5" s="13"/>
    </row>
    <row r="6" spans="1:11" ht="15.5" x14ac:dyDescent="0.35">
      <c r="A6" s="120" t="s">
        <v>48</v>
      </c>
      <c r="B6" s="121" t="s">
        <v>49</v>
      </c>
      <c r="C6" s="121" t="s">
        <v>50</v>
      </c>
      <c r="D6" s="122" t="s">
        <v>51</v>
      </c>
      <c r="E6" s="122" t="s">
        <v>52</v>
      </c>
      <c r="G6" s="126" t="s">
        <v>124</v>
      </c>
      <c r="H6" s="127"/>
      <c r="I6" s="127"/>
      <c r="J6" s="128"/>
      <c r="K6" s="107"/>
    </row>
    <row r="7" spans="1:11" ht="15.5" x14ac:dyDescent="0.35">
      <c r="A7" s="139" t="s">
        <v>102</v>
      </c>
      <c r="B7" s="140">
        <v>41923</v>
      </c>
      <c r="C7" s="28">
        <v>0.15</v>
      </c>
      <c r="D7" s="29">
        <v>0.73</v>
      </c>
      <c r="E7" s="33">
        <f>C7*D7</f>
        <v>0.1095</v>
      </c>
      <c r="G7" s="98" t="s">
        <v>120</v>
      </c>
      <c r="H7" s="99" t="s">
        <v>122</v>
      </c>
      <c r="I7" s="98" t="s">
        <v>50</v>
      </c>
      <c r="J7" s="98" t="s">
        <v>51</v>
      </c>
      <c r="K7" s="106" t="s">
        <v>123</v>
      </c>
    </row>
    <row r="8" spans="1:11" ht="15.5" x14ac:dyDescent="0.35">
      <c r="A8" s="139" t="s">
        <v>103</v>
      </c>
      <c r="B8" s="140">
        <v>41958</v>
      </c>
      <c r="C8" s="28">
        <v>0.15</v>
      </c>
      <c r="D8" s="29">
        <v>0.68</v>
      </c>
      <c r="E8" s="33">
        <f>C8*D8</f>
        <v>0.10200000000000001</v>
      </c>
      <c r="G8" s="100">
        <v>1</v>
      </c>
      <c r="H8" s="109">
        <v>41912</v>
      </c>
      <c r="I8" s="101">
        <v>0.02</v>
      </c>
      <c r="J8" s="101">
        <v>0.82</v>
      </c>
      <c r="K8" s="111">
        <f>J8*I8</f>
        <v>1.6399999999999998E-2</v>
      </c>
    </row>
    <row r="9" spans="1:11" ht="15.5" x14ac:dyDescent="0.35">
      <c r="A9" s="139" t="s">
        <v>104</v>
      </c>
      <c r="B9" s="140" t="s">
        <v>2</v>
      </c>
      <c r="C9" s="28">
        <v>0.3</v>
      </c>
      <c r="D9" s="29">
        <v>0.83</v>
      </c>
      <c r="E9" s="33">
        <f>C9*D9</f>
        <v>0.24899999999999997</v>
      </c>
      <c r="G9" s="102">
        <v>2</v>
      </c>
      <c r="H9" s="109">
        <v>41919</v>
      </c>
      <c r="I9" s="103">
        <v>0.02</v>
      </c>
      <c r="J9" s="103">
        <v>0.76</v>
      </c>
      <c r="K9" s="111">
        <f t="shared" ref="K9:K17" si="0">J9*I9</f>
        <v>1.52E-2</v>
      </c>
    </row>
    <row r="10" spans="1:11" ht="15.5" x14ac:dyDescent="0.35">
      <c r="A10" s="139" t="s">
        <v>106</v>
      </c>
      <c r="B10" s="140" t="s">
        <v>107</v>
      </c>
      <c r="C10" s="28">
        <v>0.5</v>
      </c>
      <c r="D10" s="29">
        <v>0.72</v>
      </c>
      <c r="E10" s="33">
        <f t="shared" ref="E10:E22" si="1">C10*D10</f>
        <v>0.36</v>
      </c>
      <c r="G10" s="102">
        <v>3</v>
      </c>
      <c r="H10" s="109">
        <v>41926</v>
      </c>
      <c r="I10" s="103">
        <v>0.02</v>
      </c>
      <c r="J10" s="103">
        <v>0.93</v>
      </c>
      <c r="K10" s="111">
        <f t="shared" si="0"/>
        <v>1.8600000000000002E-2</v>
      </c>
    </row>
    <row r="11" spans="1:11" ht="15.5" x14ac:dyDescent="0.35">
      <c r="A11" s="26"/>
      <c r="B11" s="27"/>
      <c r="C11" s="28"/>
      <c r="D11" s="29"/>
      <c r="E11" s="33">
        <f t="shared" si="1"/>
        <v>0</v>
      </c>
      <c r="G11" s="102">
        <v>4</v>
      </c>
      <c r="H11" s="109">
        <v>41933</v>
      </c>
      <c r="I11" s="103">
        <v>0.02</v>
      </c>
      <c r="J11" s="103">
        <v>0.89</v>
      </c>
      <c r="K11" s="111">
        <f t="shared" si="0"/>
        <v>1.78E-2</v>
      </c>
    </row>
    <row r="12" spans="1:11" ht="15.5" x14ac:dyDescent="0.35">
      <c r="A12" s="26"/>
      <c r="B12" s="27"/>
      <c r="C12" s="28"/>
      <c r="D12" s="29"/>
      <c r="E12" s="33">
        <f t="shared" si="1"/>
        <v>0</v>
      </c>
      <c r="G12" s="102">
        <v>5</v>
      </c>
      <c r="H12" s="110"/>
      <c r="I12" s="103"/>
      <c r="J12" s="103"/>
      <c r="K12" s="111">
        <f t="shared" si="0"/>
        <v>0</v>
      </c>
    </row>
    <row r="13" spans="1:11" ht="15.5" x14ac:dyDescent="0.35">
      <c r="A13" s="26"/>
      <c r="B13" s="27"/>
      <c r="C13" s="28"/>
      <c r="D13" s="29"/>
      <c r="E13" s="33">
        <f t="shared" si="1"/>
        <v>0</v>
      </c>
      <c r="G13" s="102">
        <v>6</v>
      </c>
      <c r="H13" s="110"/>
      <c r="I13" s="103"/>
      <c r="J13" s="103"/>
      <c r="K13" s="111">
        <f t="shared" si="0"/>
        <v>0</v>
      </c>
    </row>
    <row r="14" spans="1:11" ht="15.5" x14ac:dyDescent="0.35">
      <c r="A14" s="26"/>
      <c r="B14" s="27"/>
      <c r="C14" s="28"/>
      <c r="D14" s="29"/>
      <c r="E14" s="33">
        <f t="shared" si="1"/>
        <v>0</v>
      </c>
      <c r="G14" s="102">
        <v>7</v>
      </c>
      <c r="H14" s="110"/>
      <c r="I14" s="103"/>
      <c r="J14" s="103"/>
      <c r="K14" s="111">
        <f t="shared" si="0"/>
        <v>0</v>
      </c>
    </row>
    <row r="15" spans="1:11" ht="15.5" x14ac:dyDescent="0.35">
      <c r="A15" s="26"/>
      <c r="B15" s="27"/>
      <c r="C15" s="28"/>
      <c r="D15" s="29"/>
      <c r="E15" s="33">
        <f t="shared" si="1"/>
        <v>0</v>
      </c>
      <c r="G15" s="102">
        <v>8</v>
      </c>
      <c r="H15" s="110"/>
      <c r="I15" s="103"/>
      <c r="J15" s="103"/>
      <c r="K15" s="111">
        <f t="shared" si="0"/>
        <v>0</v>
      </c>
    </row>
    <row r="16" spans="1:11" ht="15.5" x14ac:dyDescent="0.35">
      <c r="A16" s="26"/>
      <c r="B16" s="27"/>
      <c r="C16" s="28"/>
      <c r="D16" s="29"/>
      <c r="E16" s="33">
        <f t="shared" si="1"/>
        <v>0</v>
      </c>
      <c r="G16" s="102">
        <v>9</v>
      </c>
      <c r="H16" s="110"/>
      <c r="I16" s="103"/>
      <c r="J16" s="103"/>
      <c r="K16" s="111">
        <f t="shared" si="0"/>
        <v>0</v>
      </c>
    </row>
    <row r="17" spans="1:11" ht="15.5" x14ac:dyDescent="0.35">
      <c r="A17" s="26"/>
      <c r="B17" s="27"/>
      <c r="C17" s="28"/>
      <c r="D17" s="29"/>
      <c r="E17" s="33">
        <f t="shared" si="1"/>
        <v>0</v>
      </c>
      <c r="G17" s="102">
        <v>10</v>
      </c>
      <c r="H17" s="110"/>
      <c r="I17" s="108"/>
      <c r="J17" s="108"/>
      <c r="K17" s="111">
        <f t="shared" si="0"/>
        <v>0</v>
      </c>
    </row>
    <row r="18" spans="1:11" ht="15.5" x14ac:dyDescent="0.35">
      <c r="A18" s="26"/>
      <c r="B18" s="27"/>
      <c r="C18" s="28"/>
      <c r="D18" s="29"/>
      <c r="E18" s="33">
        <f t="shared" si="1"/>
        <v>0</v>
      </c>
      <c r="G18" s="104" t="s">
        <v>121</v>
      </c>
      <c r="H18" s="105"/>
      <c r="I18" s="113">
        <f>SUM(I8:I17)</f>
        <v>0.08</v>
      </c>
      <c r="J18" s="114">
        <f>K18/I18</f>
        <v>0.84999999999999987</v>
      </c>
      <c r="K18" s="112">
        <f>SUM(K8:K17)</f>
        <v>6.7999999999999991E-2</v>
      </c>
    </row>
    <row r="19" spans="1:11" ht="15.5" x14ac:dyDescent="0.35">
      <c r="A19" s="26"/>
      <c r="B19" s="27"/>
      <c r="C19" s="28"/>
      <c r="D19" s="29"/>
      <c r="E19" s="33">
        <f t="shared" si="1"/>
        <v>0</v>
      </c>
    </row>
    <row r="20" spans="1:11" ht="15.5" x14ac:dyDescent="0.35">
      <c r="A20" s="26"/>
      <c r="B20" s="27"/>
      <c r="C20" s="28"/>
      <c r="D20" s="29"/>
      <c r="E20" s="33">
        <f t="shared" si="1"/>
        <v>0</v>
      </c>
    </row>
    <row r="21" spans="1:11" ht="15.5" x14ac:dyDescent="0.35">
      <c r="A21" s="26"/>
      <c r="B21" s="27"/>
      <c r="C21" s="28"/>
      <c r="D21" s="29"/>
      <c r="E21" s="33">
        <f t="shared" si="1"/>
        <v>0</v>
      </c>
    </row>
    <row r="22" spans="1:11" ht="15.5" x14ac:dyDescent="0.35">
      <c r="A22" s="26"/>
      <c r="B22" s="27"/>
      <c r="C22" s="28"/>
      <c r="D22" s="29"/>
      <c r="E22" s="33">
        <f t="shared" si="1"/>
        <v>0</v>
      </c>
    </row>
    <row r="23" spans="1:11" ht="15.5" x14ac:dyDescent="0.35">
      <c r="A23" s="39" t="s">
        <v>94</v>
      </c>
      <c r="B23" s="34"/>
      <c r="C23" s="35">
        <f>SUM(C7:C22)</f>
        <v>1.1000000000000001</v>
      </c>
      <c r="D23" s="36">
        <f>E24/C23</f>
        <v>0.74590909090909085</v>
      </c>
      <c r="E23" s="38"/>
    </row>
    <row r="24" spans="1:11" ht="15.5" x14ac:dyDescent="0.35">
      <c r="A24" s="120" t="s">
        <v>95</v>
      </c>
      <c r="B24" s="34"/>
      <c r="C24" s="35"/>
      <c r="D24" s="36" t="str">
        <f>LOOKUP(D23,{0,0.5,0.53,0.57,0.6,0.63,0.67,0.7,0.73,0.77,0.8,0.85,0.9},{"F","D-","D","D+","C-","C","C+","B-","B","B+","A-","A","A+"})</f>
        <v>B</v>
      </c>
      <c r="E24" s="37">
        <f>SUM(E7:E22)</f>
        <v>0.82050000000000001</v>
      </c>
    </row>
    <row r="25" spans="1:11" x14ac:dyDescent="0.3">
      <c r="A25" s="41"/>
      <c r="B25" s="10"/>
      <c r="C25" s="11"/>
      <c r="D25" s="11"/>
      <c r="E25" s="42"/>
    </row>
    <row r="26" spans="1:11" x14ac:dyDescent="0.3">
      <c r="A26" s="40"/>
      <c r="B26" s="43"/>
      <c r="C26" s="44"/>
      <c r="D26" s="45"/>
      <c r="E26" s="46"/>
    </row>
    <row r="27" spans="1:11" ht="15.5" x14ac:dyDescent="0.35">
      <c r="A27" s="129" t="s">
        <v>131</v>
      </c>
      <c r="B27" s="130"/>
      <c r="C27" s="130"/>
      <c r="D27" s="138"/>
      <c r="E27" s="43"/>
    </row>
    <row r="28" spans="1:11" ht="15.5" x14ac:dyDescent="0.35">
      <c r="A28" s="115" t="s">
        <v>127</v>
      </c>
      <c r="B28" s="116" t="s">
        <v>128</v>
      </c>
      <c r="C28" s="116" t="s">
        <v>129</v>
      </c>
      <c r="D28" s="116" t="s">
        <v>130</v>
      </c>
    </row>
    <row r="29" spans="1:11" ht="15.5" x14ac:dyDescent="0.35">
      <c r="A29" s="117">
        <f>D23</f>
        <v>0.74590909090909085</v>
      </c>
      <c r="B29" s="118">
        <v>0.5</v>
      </c>
      <c r="C29" s="118">
        <v>0.8</v>
      </c>
      <c r="D29" s="119">
        <f>((C29-(A29*(1-B29))))/B29</f>
        <v>0.85409090909090923</v>
      </c>
    </row>
  </sheetData>
  <sheetProtection selectLockedCells="1"/>
  <mergeCells count="2">
    <mergeCell ref="G6:J6"/>
    <mergeCell ref="A27:D27"/>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29"/>
  <sheetViews>
    <sheetView showGridLines="0" zoomScale="70" zoomScaleNormal="70" workbookViewId="0">
      <selection activeCell="D34" sqref="D34"/>
    </sheetView>
  </sheetViews>
  <sheetFormatPr defaultColWidth="8.84375" defaultRowHeight="13.5" x14ac:dyDescent="0.3"/>
  <cols>
    <col min="1" max="1" width="24.3828125" customWidth="1"/>
    <col min="2" max="2" width="20.3828125" bestFit="1" customWidth="1"/>
    <col min="3" max="3" width="22.15234375" bestFit="1" customWidth="1"/>
    <col min="4" max="4" width="39.4609375" bestFit="1" customWidth="1"/>
    <col min="5" max="5" width="15.84375" bestFit="1" customWidth="1"/>
    <col min="7" max="7" width="12.3828125" customWidth="1"/>
    <col min="8" max="8" width="10.84375" customWidth="1"/>
    <col min="9" max="9" width="10.61328125" customWidth="1"/>
    <col min="10" max="10" width="14.4609375" customWidth="1"/>
    <col min="11" max="11" width="9" hidden="1" customWidth="1"/>
  </cols>
  <sheetData>
    <row r="2" spans="1:11" ht="20" x14ac:dyDescent="0.4">
      <c r="A2" s="15" t="s">
        <v>53</v>
      </c>
    </row>
    <row r="4" spans="1:11" ht="15.5" x14ac:dyDescent="0.35">
      <c r="A4" s="16" t="s">
        <v>47</v>
      </c>
      <c r="B4" s="17" t="s">
        <v>62</v>
      </c>
    </row>
    <row r="5" spans="1:11" x14ac:dyDescent="0.3">
      <c r="A5" s="8"/>
      <c r="B5" s="13"/>
    </row>
    <row r="6" spans="1:11" ht="15.5" x14ac:dyDescent="0.35">
      <c r="A6" s="30" t="s">
        <v>48</v>
      </c>
      <c r="B6" s="31" t="s">
        <v>49</v>
      </c>
      <c r="C6" s="31" t="s">
        <v>50</v>
      </c>
      <c r="D6" s="32" t="s">
        <v>51</v>
      </c>
      <c r="E6" s="32" t="s">
        <v>52</v>
      </c>
      <c r="G6" s="126" t="s">
        <v>124</v>
      </c>
      <c r="H6" s="127"/>
      <c r="I6" s="127"/>
      <c r="J6" s="128"/>
      <c r="K6" s="107"/>
    </row>
    <row r="7" spans="1:11" ht="15.5" x14ac:dyDescent="0.35">
      <c r="A7" s="26" t="s">
        <v>111</v>
      </c>
      <c r="B7" s="27">
        <v>41927</v>
      </c>
      <c r="C7" s="28">
        <v>0.3</v>
      </c>
      <c r="D7" s="29">
        <v>0.7</v>
      </c>
      <c r="E7" s="33">
        <f>C7*D7</f>
        <v>0.21</v>
      </c>
      <c r="G7" s="98" t="s">
        <v>120</v>
      </c>
      <c r="H7" s="99" t="s">
        <v>122</v>
      </c>
      <c r="I7" s="98" t="s">
        <v>50</v>
      </c>
      <c r="J7" s="98" t="s">
        <v>51</v>
      </c>
      <c r="K7" s="106" t="s">
        <v>123</v>
      </c>
    </row>
    <row r="8" spans="1:11" ht="15.5" x14ac:dyDescent="0.35">
      <c r="A8" s="26" t="s">
        <v>109</v>
      </c>
      <c r="B8" s="27">
        <v>41920</v>
      </c>
      <c r="C8" s="28">
        <v>0.1</v>
      </c>
      <c r="D8" s="29">
        <v>0.8</v>
      </c>
      <c r="E8" s="33">
        <f>C8*D8</f>
        <v>8.0000000000000016E-2</v>
      </c>
      <c r="G8" s="100">
        <v>1</v>
      </c>
      <c r="H8" s="109">
        <v>41912</v>
      </c>
      <c r="I8" s="101">
        <v>0.02</v>
      </c>
      <c r="J8" s="101">
        <v>0.82</v>
      </c>
      <c r="K8" s="111">
        <f>J8*I8</f>
        <v>1.6399999999999998E-2</v>
      </c>
    </row>
    <row r="9" spans="1:11" ht="15.5" x14ac:dyDescent="0.35">
      <c r="A9" s="26" t="s">
        <v>110</v>
      </c>
      <c r="B9" s="27">
        <v>41955</v>
      </c>
      <c r="C9" s="28">
        <v>0.2</v>
      </c>
      <c r="D9" s="29">
        <v>0.84</v>
      </c>
      <c r="E9" s="33">
        <f>C9*D9</f>
        <v>0.16800000000000001</v>
      </c>
      <c r="G9" s="102">
        <v>2</v>
      </c>
      <c r="H9" s="109">
        <v>41919</v>
      </c>
      <c r="I9" s="103">
        <v>0.02</v>
      </c>
      <c r="J9" s="103">
        <v>0.76</v>
      </c>
      <c r="K9" s="111">
        <f t="shared" ref="K9:K17" si="0">J9*I9</f>
        <v>1.52E-2</v>
      </c>
    </row>
    <row r="10" spans="1:11" ht="15.5" x14ac:dyDescent="0.35">
      <c r="A10" s="26" t="s">
        <v>54</v>
      </c>
      <c r="B10" s="27" t="s">
        <v>2</v>
      </c>
      <c r="C10" s="28">
        <v>0.1</v>
      </c>
      <c r="D10" s="29">
        <v>0.98</v>
      </c>
      <c r="E10" s="33">
        <f t="shared" ref="E10:E22" si="1">C10*D10</f>
        <v>9.8000000000000004E-2</v>
      </c>
      <c r="G10" s="102">
        <v>3</v>
      </c>
      <c r="H10" s="109">
        <v>41926</v>
      </c>
      <c r="I10" s="103">
        <v>0.02</v>
      </c>
      <c r="J10" s="103">
        <v>0.93</v>
      </c>
      <c r="K10" s="111">
        <f t="shared" si="0"/>
        <v>1.8600000000000002E-2</v>
      </c>
    </row>
    <row r="11" spans="1:11" ht="15.5" x14ac:dyDescent="0.35">
      <c r="A11" s="26" t="s">
        <v>106</v>
      </c>
      <c r="B11" s="27" t="s">
        <v>107</v>
      </c>
      <c r="C11" s="28">
        <v>0.3</v>
      </c>
      <c r="D11" s="29">
        <v>0.75</v>
      </c>
      <c r="E11" s="33">
        <f t="shared" si="1"/>
        <v>0.22499999999999998</v>
      </c>
      <c r="G11" s="102">
        <v>4</v>
      </c>
      <c r="H11" s="109">
        <v>41933</v>
      </c>
      <c r="I11" s="103">
        <v>0.02</v>
      </c>
      <c r="J11" s="103">
        <v>0.89</v>
      </c>
      <c r="K11" s="111">
        <f t="shared" si="0"/>
        <v>1.78E-2</v>
      </c>
    </row>
    <row r="12" spans="1:11" ht="15.5" x14ac:dyDescent="0.35">
      <c r="A12" s="26"/>
      <c r="B12" s="27"/>
      <c r="C12" s="28"/>
      <c r="D12" s="29"/>
      <c r="E12" s="33">
        <f t="shared" si="1"/>
        <v>0</v>
      </c>
      <c r="G12" s="102">
        <v>5</v>
      </c>
      <c r="H12" s="110"/>
      <c r="I12" s="103"/>
      <c r="J12" s="103"/>
      <c r="K12" s="111">
        <f t="shared" si="0"/>
        <v>0</v>
      </c>
    </row>
    <row r="13" spans="1:11" ht="15.5" x14ac:dyDescent="0.35">
      <c r="A13" s="26"/>
      <c r="B13" s="27"/>
      <c r="C13" s="28"/>
      <c r="D13" s="29"/>
      <c r="E13" s="33">
        <f t="shared" si="1"/>
        <v>0</v>
      </c>
      <c r="G13" s="102">
        <v>6</v>
      </c>
      <c r="H13" s="110"/>
      <c r="I13" s="103"/>
      <c r="J13" s="103"/>
      <c r="K13" s="111">
        <f t="shared" si="0"/>
        <v>0</v>
      </c>
    </row>
    <row r="14" spans="1:11" ht="15.5" x14ac:dyDescent="0.35">
      <c r="A14" s="26"/>
      <c r="B14" s="27"/>
      <c r="C14" s="28"/>
      <c r="D14" s="29"/>
      <c r="E14" s="33">
        <f t="shared" si="1"/>
        <v>0</v>
      </c>
      <c r="G14" s="102">
        <v>7</v>
      </c>
      <c r="H14" s="110"/>
      <c r="I14" s="103"/>
      <c r="J14" s="103"/>
      <c r="K14" s="111">
        <f t="shared" si="0"/>
        <v>0</v>
      </c>
    </row>
    <row r="15" spans="1:11" ht="15.5" x14ac:dyDescent="0.35">
      <c r="A15" s="26"/>
      <c r="B15" s="27"/>
      <c r="C15" s="28"/>
      <c r="D15" s="29"/>
      <c r="E15" s="33">
        <f t="shared" si="1"/>
        <v>0</v>
      </c>
      <c r="G15" s="102">
        <v>8</v>
      </c>
      <c r="H15" s="110"/>
      <c r="I15" s="103"/>
      <c r="J15" s="103"/>
      <c r="K15" s="111">
        <f t="shared" si="0"/>
        <v>0</v>
      </c>
    </row>
    <row r="16" spans="1:11" ht="15.5" x14ac:dyDescent="0.35">
      <c r="A16" s="26"/>
      <c r="B16" s="27"/>
      <c r="C16" s="28"/>
      <c r="D16" s="29"/>
      <c r="E16" s="33">
        <f t="shared" si="1"/>
        <v>0</v>
      </c>
      <c r="G16" s="102">
        <v>9</v>
      </c>
      <c r="H16" s="110"/>
      <c r="I16" s="103"/>
      <c r="J16" s="103"/>
      <c r="K16" s="111">
        <f t="shared" si="0"/>
        <v>0</v>
      </c>
    </row>
    <row r="17" spans="1:11" ht="15.5" x14ac:dyDescent="0.35">
      <c r="A17" s="26"/>
      <c r="B17" s="27"/>
      <c r="C17" s="28"/>
      <c r="D17" s="29"/>
      <c r="E17" s="33">
        <f t="shared" si="1"/>
        <v>0</v>
      </c>
      <c r="G17" s="102">
        <v>10</v>
      </c>
      <c r="H17" s="110"/>
      <c r="I17" s="108"/>
      <c r="J17" s="108"/>
      <c r="K17" s="111">
        <f t="shared" si="0"/>
        <v>0</v>
      </c>
    </row>
    <row r="18" spans="1:11" ht="15.5" x14ac:dyDescent="0.35">
      <c r="A18" s="26"/>
      <c r="B18" s="27"/>
      <c r="C18" s="28"/>
      <c r="D18" s="29"/>
      <c r="E18" s="33">
        <f t="shared" si="1"/>
        <v>0</v>
      </c>
      <c r="G18" s="104" t="s">
        <v>121</v>
      </c>
      <c r="H18" s="105"/>
      <c r="I18" s="113">
        <f>SUM(I8:I17)</f>
        <v>0.08</v>
      </c>
      <c r="J18" s="114">
        <f>K18/I18</f>
        <v>0.84999999999999987</v>
      </c>
      <c r="K18" s="112">
        <f>SUM(K8:K17)</f>
        <v>6.7999999999999991E-2</v>
      </c>
    </row>
    <row r="19" spans="1:11" ht="15.5" x14ac:dyDescent="0.35">
      <c r="A19" s="26"/>
      <c r="B19" s="27"/>
      <c r="C19" s="28"/>
      <c r="D19" s="29"/>
      <c r="E19" s="33">
        <f t="shared" si="1"/>
        <v>0</v>
      </c>
    </row>
    <row r="20" spans="1:11" ht="15.5" x14ac:dyDescent="0.35">
      <c r="A20" s="26"/>
      <c r="B20" s="27"/>
      <c r="C20" s="28"/>
      <c r="D20" s="29"/>
      <c r="E20" s="33">
        <f t="shared" si="1"/>
        <v>0</v>
      </c>
    </row>
    <row r="21" spans="1:11" ht="15.5" x14ac:dyDescent="0.35">
      <c r="A21" s="26"/>
      <c r="B21" s="27"/>
      <c r="C21" s="28"/>
      <c r="D21" s="29"/>
      <c r="E21" s="33">
        <f t="shared" si="1"/>
        <v>0</v>
      </c>
    </row>
    <row r="22" spans="1:11" ht="15.5" x14ac:dyDescent="0.35">
      <c r="A22" s="26"/>
      <c r="B22" s="27"/>
      <c r="C22" s="28"/>
      <c r="D22" s="29"/>
      <c r="E22" s="33">
        <f t="shared" si="1"/>
        <v>0</v>
      </c>
    </row>
    <row r="23" spans="1:11" ht="15.5" x14ac:dyDescent="0.35">
      <c r="A23" s="39" t="s">
        <v>94</v>
      </c>
      <c r="B23" s="34"/>
      <c r="C23" s="35">
        <f>SUM(C7:C22)</f>
        <v>1</v>
      </c>
      <c r="D23" s="36">
        <f>E24/C23</f>
        <v>0.78100000000000003</v>
      </c>
      <c r="E23" s="38"/>
    </row>
    <row r="24" spans="1:11" ht="15.5" x14ac:dyDescent="0.35">
      <c r="A24" s="30" t="s">
        <v>95</v>
      </c>
      <c r="B24" s="34"/>
      <c r="C24" s="35"/>
      <c r="D24" s="36" t="str">
        <f>LOOKUP(D23,{0,0.5,0.53,0.57,0.6,0.63,0.67,0.7,0.73,0.77,0.8,0.85,0.9},{"F","D-","D","D+","C-","C","C+","B-","B","B+","A-","A","A+"})</f>
        <v>B+</v>
      </c>
      <c r="E24" s="37">
        <f>SUM(E7:E22)</f>
        <v>0.78100000000000003</v>
      </c>
    </row>
    <row r="25" spans="1:11" x14ac:dyDescent="0.3">
      <c r="A25" s="41"/>
      <c r="B25" s="10"/>
      <c r="C25" s="11"/>
      <c r="D25" s="11"/>
      <c r="E25" s="42"/>
    </row>
    <row r="26" spans="1:11" x14ac:dyDescent="0.3">
      <c r="A26" s="40"/>
      <c r="B26" s="43"/>
      <c r="C26" s="44"/>
      <c r="D26" s="45"/>
      <c r="E26" s="46"/>
    </row>
    <row r="27" spans="1:11" ht="15.5" x14ac:dyDescent="0.35">
      <c r="A27" s="129" t="s">
        <v>131</v>
      </c>
      <c r="B27" s="130"/>
      <c r="C27" s="130"/>
      <c r="D27" s="138"/>
      <c r="E27" s="43"/>
    </row>
    <row r="28" spans="1:11" ht="15.5" x14ac:dyDescent="0.35">
      <c r="A28" s="115" t="s">
        <v>127</v>
      </c>
      <c r="B28" s="116" t="s">
        <v>128</v>
      </c>
      <c r="C28" s="116" t="s">
        <v>129</v>
      </c>
      <c r="D28" s="116" t="s">
        <v>130</v>
      </c>
    </row>
    <row r="29" spans="1:11" ht="15.5" x14ac:dyDescent="0.35">
      <c r="A29" s="117">
        <f>D23</f>
        <v>0.78100000000000003</v>
      </c>
      <c r="B29" s="118">
        <v>0.3</v>
      </c>
      <c r="C29" s="118">
        <v>0.75</v>
      </c>
      <c r="D29" s="119">
        <f>((C29-(A29*(1-B29))))/B29</f>
        <v>0.67766666666666686</v>
      </c>
    </row>
  </sheetData>
  <sheetProtection selectLockedCells="1"/>
  <mergeCells count="2">
    <mergeCell ref="G6:J6"/>
    <mergeCell ref="A27:D27"/>
  </mergeCells>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8"/>
  <sheetViews>
    <sheetView showGridLines="0" zoomScale="50" workbookViewId="0">
      <selection activeCell="E69" sqref="E69"/>
    </sheetView>
  </sheetViews>
  <sheetFormatPr defaultColWidth="10.61328125" defaultRowHeight="13.5" x14ac:dyDescent="0.3"/>
  <cols>
    <col min="1" max="1" width="13.4609375" style="1" customWidth="1"/>
    <col min="2" max="2" width="15.61328125" style="1" customWidth="1"/>
    <col min="3" max="3" width="14.15234375" style="1" customWidth="1"/>
    <col min="4" max="4" width="17.84375" style="1" customWidth="1"/>
    <col min="5" max="5" width="13.61328125" style="1" customWidth="1"/>
    <col min="6" max="6" width="13.84375" style="1" customWidth="1"/>
    <col min="7" max="7" width="8" style="1" customWidth="1"/>
    <col min="8" max="8" width="3.84375" style="1" bestFit="1" customWidth="1"/>
    <col min="9" max="9" width="4.15234375" style="1" bestFit="1" customWidth="1"/>
    <col min="10" max="10" width="5.61328125" style="1" bestFit="1" customWidth="1"/>
    <col min="11" max="11" width="6" style="1" bestFit="1" customWidth="1"/>
    <col min="12" max="16384" width="10.61328125" style="1"/>
  </cols>
  <sheetData>
    <row r="1" spans="1:7" ht="17.5" x14ac:dyDescent="0.35">
      <c r="C1" s="7"/>
      <c r="D1" s="6"/>
      <c r="E1" s="6"/>
      <c r="F1" s="6"/>
    </row>
    <row r="2" spans="1:7" ht="20" x14ac:dyDescent="0.4">
      <c r="A2" s="15" t="s">
        <v>66</v>
      </c>
      <c r="B2" s="76"/>
      <c r="C2" s="48"/>
      <c r="D2" s="49"/>
      <c r="E2" s="49"/>
      <c r="F2" s="49"/>
    </row>
    <row r="3" spans="1:7" ht="20" x14ac:dyDescent="0.4">
      <c r="A3" s="15" t="s">
        <v>67</v>
      </c>
      <c r="B3" s="76"/>
      <c r="C3" s="47"/>
      <c r="D3" s="47"/>
      <c r="E3" s="47"/>
      <c r="F3" s="47"/>
    </row>
    <row r="4" spans="1:7" ht="16.5" customHeight="1" x14ac:dyDescent="0.35">
      <c r="A4" s="47"/>
      <c r="B4" s="50"/>
      <c r="C4" s="47"/>
      <c r="D4" s="47"/>
      <c r="E4" s="47"/>
      <c r="F4" s="47"/>
    </row>
    <row r="5" spans="1:7" ht="15.5" x14ac:dyDescent="0.35">
      <c r="A5" s="131" t="s">
        <v>24</v>
      </c>
      <c r="B5" s="131"/>
      <c r="C5" s="131"/>
      <c r="D5" s="131"/>
      <c r="E5" s="131"/>
      <c r="F5" s="131"/>
      <c r="G5" s="3"/>
    </row>
    <row r="6" spans="1:7" ht="15.5" x14ac:dyDescent="0.35">
      <c r="A6" s="57" t="s">
        <v>70</v>
      </c>
      <c r="B6" s="51" t="s">
        <v>63</v>
      </c>
      <c r="C6" s="51" t="s">
        <v>0</v>
      </c>
      <c r="D6" s="51" t="s">
        <v>31</v>
      </c>
      <c r="E6" s="51" t="s">
        <v>32</v>
      </c>
      <c r="F6" s="51" t="s">
        <v>33</v>
      </c>
    </row>
    <row r="7" spans="1:7" ht="15.5" x14ac:dyDescent="0.35">
      <c r="A7" s="58" t="s">
        <v>86</v>
      </c>
      <c r="B7" s="59" t="s">
        <v>96</v>
      </c>
      <c r="C7" s="58" t="s">
        <v>11</v>
      </c>
      <c r="D7" s="60">
        <f>CHOOSE(MATCH(C7,{"A+","A","A-","B+","B","B-","C+","C","C-","D+","D","D-","F","N/A"},0),12,11,10,9,8,7,6,5,4,3,2,1,0,0)</f>
        <v>12</v>
      </c>
      <c r="E7" s="61">
        <v>0.5</v>
      </c>
      <c r="F7" s="62">
        <f t="shared" ref="F7:F12" si="0">E7*D7</f>
        <v>6</v>
      </c>
      <c r="G7" s="4"/>
    </row>
    <row r="8" spans="1:7" ht="15.5" x14ac:dyDescent="0.35">
      <c r="A8" s="63" t="s">
        <v>86</v>
      </c>
      <c r="B8" s="64" t="s">
        <v>97</v>
      </c>
      <c r="C8" s="63" t="s">
        <v>11</v>
      </c>
      <c r="D8" s="66">
        <f>CHOOSE(MATCH(C8,{"A+","A","A-","B+","B","B-","C+","C","C-","D+","D","D-","F","N/A"},0),12,11,10,9,8,7,6,5,4,3,2,1,0,0)</f>
        <v>12</v>
      </c>
      <c r="E8" s="67">
        <v>0.5</v>
      </c>
      <c r="F8" s="68">
        <f t="shared" si="0"/>
        <v>6</v>
      </c>
    </row>
    <row r="9" spans="1:7" ht="15.5" x14ac:dyDescent="0.35">
      <c r="A9" s="63" t="s">
        <v>86</v>
      </c>
      <c r="B9" s="69" t="s">
        <v>98</v>
      </c>
      <c r="C9" s="63" t="s">
        <v>11</v>
      </c>
      <c r="D9" s="66">
        <f>CHOOSE(MATCH(C9,{"A+","A","A-","B+","B","B-","C+","C","C-","D+","D","D-","F","N/A"},0),12,11,10,9,8,7,6,5,4,3,2,1,0,0)</f>
        <v>12</v>
      </c>
      <c r="E9" s="67">
        <v>0.5</v>
      </c>
      <c r="F9" s="68">
        <f t="shared" si="0"/>
        <v>6</v>
      </c>
    </row>
    <row r="10" spans="1:7" ht="15.5" x14ac:dyDescent="0.35">
      <c r="A10" s="63" t="s">
        <v>86</v>
      </c>
      <c r="B10" s="64" t="s">
        <v>22</v>
      </c>
      <c r="C10" s="63" t="s">
        <v>11</v>
      </c>
      <c r="D10" s="66">
        <f>CHOOSE(MATCH(C10,{"A+","A","A-","B+","B","B-","C+","C","C-","D+","D","D-","F","N/A"},0),12,11,10,9,8,7,6,5,4,3,2,1,0,0)</f>
        <v>12</v>
      </c>
      <c r="E10" s="67">
        <v>0.5</v>
      </c>
      <c r="F10" s="68">
        <f t="shared" si="0"/>
        <v>6</v>
      </c>
    </row>
    <row r="11" spans="1:7" ht="15.5" x14ac:dyDescent="0.35">
      <c r="A11" s="63" t="s">
        <v>86</v>
      </c>
      <c r="B11" s="64" t="s">
        <v>85</v>
      </c>
      <c r="C11" s="63" t="s">
        <v>11</v>
      </c>
      <c r="D11" s="66">
        <f>CHOOSE(MATCH(C11,{"A+","A","A-","B+","B","B-","C+","C","C-","D+","D","D-","F","N/A"},0),12,11,10,9,8,7,6,5,4,3,2,1,0,0)</f>
        <v>12</v>
      </c>
      <c r="E11" s="67">
        <v>0.5</v>
      </c>
      <c r="F11" s="68">
        <f t="shared" si="0"/>
        <v>6</v>
      </c>
    </row>
    <row r="12" spans="1:7" ht="15.5" x14ac:dyDescent="0.35">
      <c r="A12" s="63" t="s">
        <v>86</v>
      </c>
      <c r="B12" s="64" t="s">
        <v>108</v>
      </c>
      <c r="C12" s="63" t="s">
        <v>11</v>
      </c>
      <c r="D12" s="66">
        <f>CHOOSE(MATCH(C12,{"A+","A","A-","B+","B","B-","C+","C","C-","D+","D","D-","F","N/A"},0),12,11,10,9,8,7,6,5,4,3,2,1,0,0)</f>
        <v>12</v>
      </c>
      <c r="E12" s="67">
        <v>0.5</v>
      </c>
      <c r="F12" s="68">
        <f t="shared" si="0"/>
        <v>6</v>
      </c>
    </row>
    <row r="13" spans="1:7" ht="15.5" x14ac:dyDescent="0.35">
      <c r="A13" s="63"/>
      <c r="B13" s="64"/>
      <c r="C13" s="65"/>
      <c r="D13" s="66"/>
      <c r="E13" s="67"/>
      <c r="F13" s="68"/>
    </row>
    <row r="14" spans="1:7" ht="15.5" x14ac:dyDescent="0.35">
      <c r="A14" s="63" t="s">
        <v>87</v>
      </c>
      <c r="B14" s="64" t="s">
        <v>90</v>
      </c>
      <c r="C14" s="63" t="s">
        <v>11</v>
      </c>
      <c r="D14" s="66">
        <f>CHOOSE(MATCH(C14,{"A+","A","A-","B+","B","B-","C+","C","C-","D+","D","D-","F","N/A"},0),12,11,10,9,8,7,6,5,4,3,2,1,0,0)</f>
        <v>12</v>
      </c>
      <c r="E14" s="67">
        <v>0.5</v>
      </c>
      <c r="F14" s="68">
        <f t="shared" ref="F14:F19" si="1">E14*D14</f>
        <v>6</v>
      </c>
    </row>
    <row r="15" spans="1:7" ht="15.5" x14ac:dyDescent="0.35">
      <c r="A15" s="63" t="s">
        <v>87</v>
      </c>
      <c r="B15" s="64" t="s">
        <v>99</v>
      </c>
      <c r="C15" s="63" t="s">
        <v>11</v>
      </c>
      <c r="D15" s="66">
        <f>CHOOSE(MATCH(C11,{"A+","A","A-","B+","B","B-","C+","C","C-","D+","D","D-","F","N/A"},0),12,11,10,9,8,7,6,5,4,3,2,1,0,0)</f>
        <v>12</v>
      </c>
      <c r="E15" s="67">
        <v>0.5</v>
      </c>
      <c r="F15" s="68">
        <f t="shared" si="1"/>
        <v>6</v>
      </c>
    </row>
    <row r="16" spans="1:7" ht="15.5" x14ac:dyDescent="0.35">
      <c r="A16" s="63" t="s">
        <v>87</v>
      </c>
      <c r="B16" s="64" t="s">
        <v>100</v>
      </c>
      <c r="C16" s="63" t="s">
        <v>11</v>
      </c>
      <c r="D16" s="66">
        <f>CHOOSE(MATCH(C16,{"A+","A","A-","B+","B","B-","C+","C","C-","D+","D","D-","F","N/A"},0),12,11,10,9,8,7,6,5,4,3,2,1,0,0)</f>
        <v>12</v>
      </c>
      <c r="E16" s="67">
        <v>0.5</v>
      </c>
      <c r="F16" s="68">
        <f t="shared" si="1"/>
        <v>6</v>
      </c>
    </row>
    <row r="17" spans="1:6" ht="15.5" x14ac:dyDescent="0.35">
      <c r="A17" s="63" t="s">
        <v>87</v>
      </c>
      <c r="B17" s="64" t="s">
        <v>23</v>
      </c>
      <c r="C17" s="63" t="s">
        <v>11</v>
      </c>
      <c r="D17" s="66">
        <f>CHOOSE(MATCH(C17,{"A+","A","A-","B+","B","B-","C+","C","C-","D+","D","D-","F","N/A"},0),12,11,10,9,8,7,6,5,4,3,2,1,0,0)</f>
        <v>12</v>
      </c>
      <c r="E17" s="67">
        <v>0.5</v>
      </c>
      <c r="F17" s="68">
        <f t="shared" si="1"/>
        <v>6</v>
      </c>
    </row>
    <row r="18" spans="1:6" ht="15.5" x14ac:dyDescent="0.35">
      <c r="A18" s="63" t="s">
        <v>87</v>
      </c>
      <c r="B18" s="64" t="s">
        <v>101</v>
      </c>
      <c r="C18" s="63" t="s">
        <v>11</v>
      </c>
      <c r="D18" s="66">
        <f>CHOOSE(MATCH(C18,{"A+","A","A-","B+","B","B-","C+","C","C-","D+","D","D-","F","N/A"},0),12,11,10,9,8,7,6,5,4,3,2,1,0,0)</f>
        <v>12</v>
      </c>
      <c r="E18" s="67">
        <v>0.5</v>
      </c>
      <c r="F18" s="68">
        <f t="shared" si="1"/>
        <v>6</v>
      </c>
    </row>
    <row r="19" spans="1:6" ht="15.5" x14ac:dyDescent="0.35">
      <c r="A19" s="63" t="s">
        <v>87</v>
      </c>
      <c r="B19" s="69" t="s">
        <v>91</v>
      </c>
      <c r="C19" s="63" t="s">
        <v>11</v>
      </c>
      <c r="D19" s="66">
        <f>CHOOSE(MATCH(C19,{"A+","A","A-","B+","B","B-","C+","C","C-","D+","D","D-","F","N/A"},0),12,11,10,9,8,7,6,5,4,3,2,1,0,0)</f>
        <v>12</v>
      </c>
      <c r="E19" s="67">
        <v>0.5</v>
      </c>
      <c r="F19" s="68">
        <f t="shared" si="1"/>
        <v>6</v>
      </c>
    </row>
    <row r="20" spans="1:6" ht="15.5" x14ac:dyDescent="0.35">
      <c r="A20" s="63"/>
      <c r="B20" s="64"/>
      <c r="C20" s="65"/>
      <c r="D20" s="66"/>
      <c r="E20" s="67"/>
      <c r="F20" s="68"/>
    </row>
    <row r="21" spans="1:6" ht="15.5" x14ac:dyDescent="0.35">
      <c r="A21" s="70" t="s">
        <v>2</v>
      </c>
      <c r="B21" s="64" t="s">
        <v>2</v>
      </c>
      <c r="C21" s="63" t="s">
        <v>2</v>
      </c>
      <c r="D21" s="66">
        <f>CHOOSE(MATCH(C21,{"A+","A","A-","B+","B","B-","C+","C","C-","D+","D","D-","F","N/A"},0),12,11,10,9,8,7,6,5,4,3,2,1,0,0)</f>
        <v>0</v>
      </c>
      <c r="E21" s="67">
        <v>0</v>
      </c>
      <c r="F21" s="68">
        <f t="shared" ref="F21:F26" si="2">E21*D21</f>
        <v>0</v>
      </c>
    </row>
    <row r="22" spans="1:6" ht="13" customHeight="1" x14ac:dyDescent="0.35">
      <c r="A22" s="65" t="s">
        <v>2</v>
      </c>
      <c r="B22" s="64" t="s">
        <v>2</v>
      </c>
      <c r="C22" s="63" t="s">
        <v>2</v>
      </c>
      <c r="D22" s="66">
        <f>CHOOSE(MATCH(C22,{"A+","A","A-","B+","B","B-","C+","C","C-","D+","D","D-","F","N/A"},0),12,11,10,9,8,7,6,5,4,3,2,1,0,0)</f>
        <v>0</v>
      </c>
      <c r="E22" s="67">
        <v>0</v>
      </c>
      <c r="F22" s="68">
        <f t="shared" si="2"/>
        <v>0</v>
      </c>
    </row>
    <row r="23" spans="1:6" ht="15.5" x14ac:dyDescent="0.35">
      <c r="A23" s="65" t="s">
        <v>2</v>
      </c>
      <c r="B23" s="64" t="s">
        <v>2</v>
      </c>
      <c r="C23" s="63" t="s">
        <v>2</v>
      </c>
      <c r="D23" s="66">
        <f>CHOOSE(MATCH(C23,{"A+","A","A-","B+","B","B-","C+","C","C-","D+","D","D-","F","N/A"},0),12,11,10,9,8,7,6,5,4,3,2,1,0,0)</f>
        <v>0</v>
      </c>
      <c r="E23" s="67">
        <v>0</v>
      </c>
      <c r="F23" s="68">
        <f t="shared" si="2"/>
        <v>0</v>
      </c>
    </row>
    <row r="24" spans="1:6" ht="15.5" x14ac:dyDescent="0.35">
      <c r="A24" s="65" t="s">
        <v>2</v>
      </c>
      <c r="B24" s="64" t="s">
        <v>2</v>
      </c>
      <c r="C24" s="63" t="s">
        <v>2</v>
      </c>
      <c r="D24" s="66">
        <f>CHOOSE(MATCH(C24,{"A+","A","A-","B+","B","B-","C+","C","C-","D+","D","D-","F","N/A"},0),12,11,10,9,8,7,6,5,4,3,2,1,0,0)</f>
        <v>0</v>
      </c>
      <c r="E24" s="67">
        <v>0</v>
      </c>
      <c r="F24" s="68">
        <f t="shared" si="2"/>
        <v>0</v>
      </c>
    </row>
    <row r="25" spans="1:6" ht="15.5" x14ac:dyDescent="0.35">
      <c r="A25" s="65" t="s">
        <v>2</v>
      </c>
      <c r="B25" s="64" t="s">
        <v>2</v>
      </c>
      <c r="C25" s="63" t="s">
        <v>2</v>
      </c>
      <c r="D25" s="66">
        <f>CHOOSE(MATCH(C25,{"A+","A","A-","B+","B","B-","C+","C","C-","D+","D","D-","F","N/A"},0),12,11,10,9,8,7,6,5,4,3,2,1,0,0)</f>
        <v>0</v>
      </c>
      <c r="E25" s="67">
        <v>0</v>
      </c>
      <c r="F25" s="68">
        <f t="shared" si="2"/>
        <v>0</v>
      </c>
    </row>
    <row r="26" spans="1:6" ht="15.5" x14ac:dyDescent="0.35">
      <c r="A26" s="65" t="s">
        <v>2</v>
      </c>
      <c r="B26" s="64" t="s">
        <v>2</v>
      </c>
      <c r="C26" s="63" t="s">
        <v>2</v>
      </c>
      <c r="D26" s="66">
        <f>CHOOSE(MATCH(C26,{"A+","A","A-","B+","B","B-","C+","C","C-","D+","D","D-","F","N/A"},0),12,11,10,9,8,7,6,5,4,3,2,1,0,0)</f>
        <v>0</v>
      </c>
      <c r="E26" s="67">
        <v>0</v>
      </c>
      <c r="F26" s="68">
        <f t="shared" si="2"/>
        <v>0</v>
      </c>
    </row>
    <row r="27" spans="1:6" ht="15.5" x14ac:dyDescent="0.35">
      <c r="A27" s="63"/>
      <c r="B27" s="64"/>
      <c r="C27" s="65"/>
      <c r="D27" s="66"/>
      <c r="E27" s="67"/>
      <c r="F27" s="68"/>
    </row>
    <row r="28" spans="1:6" ht="15.5" x14ac:dyDescent="0.35">
      <c r="A28" s="65" t="s">
        <v>2</v>
      </c>
      <c r="B28" s="64" t="s">
        <v>2</v>
      </c>
      <c r="C28" s="63" t="s">
        <v>2</v>
      </c>
      <c r="D28" s="66">
        <f>CHOOSE(MATCH(C28,{"A+","A","A-","B+","B","B-","C+","C","C-","D+","D","D-","F","N/A"},0),12,11,10,9,8,7,6,5,4,3,2,1,0,0)</f>
        <v>0</v>
      </c>
      <c r="E28" s="67">
        <v>0</v>
      </c>
      <c r="F28" s="68">
        <f t="shared" ref="F28:F33" si="3">E28*D28</f>
        <v>0</v>
      </c>
    </row>
    <row r="29" spans="1:6" ht="15.5" x14ac:dyDescent="0.35">
      <c r="A29" s="65" t="s">
        <v>2</v>
      </c>
      <c r="B29" s="64" t="s">
        <v>2</v>
      </c>
      <c r="C29" s="63" t="s">
        <v>2</v>
      </c>
      <c r="D29" s="66">
        <f>CHOOSE(MATCH(C29,{"A+","A","A-","B+","B","B-","C+","C","C-","D+","D","D-","F","N/A"},0),12,11,10,9,8,7,6,5,4,3,2,1,0,0)</f>
        <v>0</v>
      </c>
      <c r="E29" s="67">
        <v>0</v>
      </c>
      <c r="F29" s="68">
        <f t="shared" si="3"/>
        <v>0</v>
      </c>
    </row>
    <row r="30" spans="1:6" ht="15.5" x14ac:dyDescent="0.35">
      <c r="A30" s="65" t="s">
        <v>2</v>
      </c>
      <c r="B30" s="64" t="s">
        <v>2</v>
      </c>
      <c r="C30" s="63" t="s">
        <v>2</v>
      </c>
      <c r="D30" s="66">
        <f>CHOOSE(MATCH(C30,{"A+","A","A-","B+","B","B-","C+","C","C-","D+","D","D-","F","N/A"},0),12,11,10,9,8,7,6,5,4,3,2,1,0,0)</f>
        <v>0</v>
      </c>
      <c r="E30" s="67">
        <v>0</v>
      </c>
      <c r="F30" s="68">
        <f t="shared" si="3"/>
        <v>0</v>
      </c>
    </row>
    <row r="31" spans="1:6" ht="15.5" x14ac:dyDescent="0.35">
      <c r="A31" s="65" t="s">
        <v>2</v>
      </c>
      <c r="B31" s="64" t="s">
        <v>2</v>
      </c>
      <c r="C31" s="63" t="s">
        <v>2</v>
      </c>
      <c r="D31" s="66">
        <f>CHOOSE(MATCH(C31,{"A+","A","A-","B+","B","B-","C+","C","C-","D+","D","D-","F","N/A"},0),12,11,10,9,8,7,6,5,4,3,2,1,0,0)</f>
        <v>0</v>
      </c>
      <c r="E31" s="67">
        <v>0</v>
      </c>
      <c r="F31" s="68">
        <f t="shared" si="3"/>
        <v>0</v>
      </c>
    </row>
    <row r="32" spans="1:6" ht="15.5" x14ac:dyDescent="0.35">
      <c r="A32" s="65" t="s">
        <v>2</v>
      </c>
      <c r="B32" s="64" t="s">
        <v>2</v>
      </c>
      <c r="C32" s="63" t="s">
        <v>2</v>
      </c>
      <c r="D32" s="66">
        <f>CHOOSE(MATCH(C32,{"A+","A","A-","B+","B","B-","C+","C","C-","D+","D","D-","F","N/A"},0),12,11,10,9,8,7,6,5,4,3,2,1,0,0)</f>
        <v>0</v>
      </c>
      <c r="E32" s="67">
        <v>0</v>
      </c>
      <c r="F32" s="68">
        <f t="shared" si="3"/>
        <v>0</v>
      </c>
    </row>
    <row r="33" spans="1:6" ht="15.5" x14ac:dyDescent="0.35">
      <c r="A33" s="65" t="s">
        <v>2</v>
      </c>
      <c r="B33" s="64" t="s">
        <v>2</v>
      </c>
      <c r="C33" s="63" t="s">
        <v>2</v>
      </c>
      <c r="D33" s="66">
        <f>CHOOSE(MATCH(C33,{"A+","A","A-","B+","B","B-","C+","C","C-","D+","D","D-","F","N/A"},0),12,11,10,9,8,7,6,5,4,3,2,1,0,0)</f>
        <v>0</v>
      </c>
      <c r="E33" s="67">
        <v>0</v>
      </c>
      <c r="F33" s="68">
        <f t="shared" si="3"/>
        <v>0</v>
      </c>
    </row>
    <row r="34" spans="1:6" ht="15.5" x14ac:dyDescent="0.35">
      <c r="A34" s="63"/>
      <c r="B34" s="64"/>
      <c r="C34" s="65"/>
      <c r="D34" s="66"/>
      <c r="E34" s="67"/>
      <c r="F34" s="68"/>
    </row>
    <row r="35" spans="1:6" ht="15.5" x14ac:dyDescent="0.35">
      <c r="A35" s="65" t="s">
        <v>2</v>
      </c>
      <c r="B35" s="64" t="s">
        <v>2</v>
      </c>
      <c r="C35" s="63" t="s">
        <v>2</v>
      </c>
      <c r="D35" s="66">
        <f>CHOOSE(MATCH(C35,{"A+","A","A-","B+","B","B-","C+","C","C-","D+","D","D-","F","N/A"},0),12,11,10,9,8,7,6,5,4,3,2,1,0,0)</f>
        <v>0</v>
      </c>
      <c r="E35" s="67">
        <v>0</v>
      </c>
      <c r="F35" s="68">
        <f t="shared" ref="F35:F40" si="4">E35*D35</f>
        <v>0</v>
      </c>
    </row>
    <row r="36" spans="1:6" ht="15.5" x14ac:dyDescent="0.35">
      <c r="A36" s="65" t="s">
        <v>2</v>
      </c>
      <c r="B36" s="64" t="s">
        <v>2</v>
      </c>
      <c r="C36" s="63" t="s">
        <v>2</v>
      </c>
      <c r="D36" s="66">
        <f>CHOOSE(MATCH(C36,{"A+","A","A-","B+","B","B-","C+","C","C-","D+","D","D-","F","N/A"},0),12,11,10,9,8,7,6,5,4,3,2,1,0,0)</f>
        <v>0</v>
      </c>
      <c r="E36" s="67">
        <v>0</v>
      </c>
      <c r="F36" s="68">
        <f t="shared" si="4"/>
        <v>0</v>
      </c>
    </row>
    <row r="37" spans="1:6" ht="15.5" x14ac:dyDescent="0.35">
      <c r="A37" s="65" t="s">
        <v>2</v>
      </c>
      <c r="B37" s="64" t="s">
        <v>2</v>
      </c>
      <c r="C37" s="63" t="s">
        <v>2</v>
      </c>
      <c r="D37" s="66">
        <f>CHOOSE(MATCH(C37,{"A+","A","A-","B+","B","B-","C+","C","C-","D+","D","D-","F","N/A"},0),12,11,10,9,8,7,6,5,4,3,2,1,0,0)</f>
        <v>0</v>
      </c>
      <c r="E37" s="67">
        <v>0</v>
      </c>
      <c r="F37" s="68">
        <f t="shared" si="4"/>
        <v>0</v>
      </c>
    </row>
    <row r="38" spans="1:6" ht="15.5" x14ac:dyDescent="0.35">
      <c r="A38" s="65" t="s">
        <v>2</v>
      </c>
      <c r="B38" s="64" t="s">
        <v>2</v>
      </c>
      <c r="C38" s="63" t="s">
        <v>2</v>
      </c>
      <c r="D38" s="66">
        <f>CHOOSE(MATCH(C38,{"A+","A","A-","B+","B","B-","C+","C","C-","D+","D","D-","F","N/A"},0),12,11,10,9,8,7,6,5,4,3,2,1,0,0)</f>
        <v>0</v>
      </c>
      <c r="E38" s="67">
        <v>0</v>
      </c>
      <c r="F38" s="68">
        <f t="shared" si="4"/>
        <v>0</v>
      </c>
    </row>
    <row r="39" spans="1:6" ht="15.5" x14ac:dyDescent="0.35">
      <c r="A39" s="65" t="s">
        <v>2</v>
      </c>
      <c r="B39" s="64" t="s">
        <v>2</v>
      </c>
      <c r="C39" s="63" t="s">
        <v>2</v>
      </c>
      <c r="D39" s="66">
        <f>CHOOSE(MATCH(C39,{"A+","A","A-","B+","B","B-","C+","C","C-","D+","D","D-","F","N/A"},0),12,11,10,9,8,7,6,5,4,3,2,1,0,0)</f>
        <v>0</v>
      </c>
      <c r="E39" s="67">
        <v>0</v>
      </c>
      <c r="F39" s="68">
        <f t="shared" si="4"/>
        <v>0</v>
      </c>
    </row>
    <row r="40" spans="1:6" ht="15.5" x14ac:dyDescent="0.35">
      <c r="A40" s="65" t="s">
        <v>2</v>
      </c>
      <c r="B40" s="64" t="s">
        <v>2</v>
      </c>
      <c r="C40" s="63" t="s">
        <v>2</v>
      </c>
      <c r="D40" s="66">
        <f>CHOOSE(MATCH(C40,{"A+","A","A-","B+","B","B-","C+","C","C-","D+","D","D-","F","N/A"},0),12,11,10,9,8,7,6,5,4,3,2,1,0,0)</f>
        <v>0</v>
      </c>
      <c r="E40" s="67">
        <v>0</v>
      </c>
      <c r="F40" s="68">
        <f t="shared" si="4"/>
        <v>0</v>
      </c>
    </row>
    <row r="41" spans="1:6" ht="15.5" x14ac:dyDescent="0.35">
      <c r="A41" s="63"/>
      <c r="B41" s="64"/>
      <c r="C41" s="65"/>
      <c r="D41" s="66"/>
      <c r="E41" s="67"/>
      <c r="F41" s="68"/>
    </row>
    <row r="42" spans="1:6" ht="15.5" x14ac:dyDescent="0.35">
      <c r="A42" s="65" t="s">
        <v>2</v>
      </c>
      <c r="B42" s="64" t="s">
        <v>2</v>
      </c>
      <c r="C42" s="63" t="s">
        <v>2</v>
      </c>
      <c r="D42" s="66">
        <f>CHOOSE(MATCH(C42,{"A+","A","A-","B+","B","B-","C+","C","C-","D+","D","D-","F","N/A"},0),12,11,10,9,8,7,6,5,4,3,2,1,0,0)</f>
        <v>0</v>
      </c>
      <c r="E42" s="67">
        <v>0</v>
      </c>
      <c r="F42" s="68">
        <f t="shared" ref="F42:F47" si="5">E42*D42</f>
        <v>0</v>
      </c>
    </row>
    <row r="43" spans="1:6" ht="15.5" x14ac:dyDescent="0.35">
      <c r="A43" s="65" t="s">
        <v>2</v>
      </c>
      <c r="B43" s="64" t="s">
        <v>2</v>
      </c>
      <c r="C43" s="63" t="s">
        <v>2</v>
      </c>
      <c r="D43" s="66">
        <f>CHOOSE(MATCH(C43,{"A+","A","A-","B+","B","B-","C+","C","C-","D+","D","D-","F","N/A"},0),12,11,10,9,8,7,6,5,4,3,2,1,0,0)</f>
        <v>0</v>
      </c>
      <c r="E43" s="67">
        <v>0</v>
      </c>
      <c r="F43" s="68">
        <f t="shared" si="5"/>
        <v>0</v>
      </c>
    </row>
    <row r="44" spans="1:6" ht="15.5" x14ac:dyDescent="0.35">
      <c r="A44" s="65" t="s">
        <v>2</v>
      </c>
      <c r="B44" s="64" t="s">
        <v>2</v>
      </c>
      <c r="C44" s="63" t="s">
        <v>2</v>
      </c>
      <c r="D44" s="66">
        <f>CHOOSE(MATCH(C44,{"A+","A","A-","B+","B","B-","C+","C","C-","D+","D","D-","F","N/A"},0),12,11,10,9,8,7,6,5,4,3,2,1,0,0)</f>
        <v>0</v>
      </c>
      <c r="E44" s="67">
        <v>0</v>
      </c>
      <c r="F44" s="68">
        <f t="shared" si="5"/>
        <v>0</v>
      </c>
    </row>
    <row r="45" spans="1:6" ht="15.5" x14ac:dyDescent="0.35">
      <c r="A45" s="65" t="s">
        <v>2</v>
      </c>
      <c r="B45" s="64" t="s">
        <v>2</v>
      </c>
      <c r="C45" s="63" t="s">
        <v>2</v>
      </c>
      <c r="D45" s="66">
        <f>CHOOSE(MATCH(C45,{"A+","A","A-","B+","B","B-","C+","C","C-","D+","D","D-","F","N/A"},0),12,11,10,9,8,7,6,5,4,3,2,1,0,0)</f>
        <v>0</v>
      </c>
      <c r="E45" s="67">
        <v>0</v>
      </c>
      <c r="F45" s="68">
        <f t="shared" si="5"/>
        <v>0</v>
      </c>
    </row>
    <row r="46" spans="1:6" ht="15.5" x14ac:dyDescent="0.35">
      <c r="A46" s="65" t="s">
        <v>2</v>
      </c>
      <c r="B46" s="64" t="s">
        <v>2</v>
      </c>
      <c r="C46" s="63" t="s">
        <v>2</v>
      </c>
      <c r="D46" s="66">
        <f>CHOOSE(MATCH(C46,{"A+","A","A-","B+","B","B-","C+","C","C-","D+","D","D-","F","N/A"},0),12,11,10,9,8,7,6,5,4,3,2,1,0,0)</f>
        <v>0</v>
      </c>
      <c r="E46" s="67">
        <v>0</v>
      </c>
      <c r="F46" s="68">
        <f t="shared" si="5"/>
        <v>0</v>
      </c>
    </row>
    <row r="47" spans="1:6" ht="15.5" x14ac:dyDescent="0.35">
      <c r="A47" s="65" t="s">
        <v>2</v>
      </c>
      <c r="B47" s="64" t="s">
        <v>2</v>
      </c>
      <c r="C47" s="63" t="s">
        <v>2</v>
      </c>
      <c r="D47" s="66">
        <f>CHOOSE(MATCH(C47,{"A+","A","A-","B+","B","B-","C+","C","C-","D+","D","D-","F","N/A"},0),12,11,10,9,8,7,6,5,4,3,2,1,0,0)</f>
        <v>0</v>
      </c>
      <c r="E47" s="67">
        <v>0</v>
      </c>
      <c r="F47" s="68">
        <f t="shared" si="5"/>
        <v>0</v>
      </c>
    </row>
    <row r="48" spans="1:6" ht="15.5" x14ac:dyDescent="0.35">
      <c r="A48" s="63"/>
      <c r="B48" s="64"/>
      <c r="C48" s="65"/>
      <c r="D48" s="66"/>
      <c r="E48" s="67"/>
      <c r="F48" s="68"/>
    </row>
    <row r="49" spans="1:6" ht="15.5" x14ac:dyDescent="0.35">
      <c r="A49" s="65" t="s">
        <v>2</v>
      </c>
      <c r="B49" s="64" t="s">
        <v>2</v>
      </c>
      <c r="C49" s="63" t="s">
        <v>2</v>
      </c>
      <c r="D49" s="66">
        <f>CHOOSE(MATCH(C49,{"A+","A","A-","B+","B","B-","C+","C","C-","D+","D","D-","F","N/A"},0),12,11,10,9,8,7,6,5,4,3,2,1,0,0)</f>
        <v>0</v>
      </c>
      <c r="E49" s="67">
        <v>0</v>
      </c>
      <c r="F49" s="68">
        <f t="shared" ref="F49:F54" si="6">E49*D49</f>
        <v>0</v>
      </c>
    </row>
    <row r="50" spans="1:6" ht="15.5" x14ac:dyDescent="0.35">
      <c r="A50" s="65" t="s">
        <v>2</v>
      </c>
      <c r="B50" s="64" t="s">
        <v>2</v>
      </c>
      <c r="C50" s="63" t="s">
        <v>2</v>
      </c>
      <c r="D50" s="66">
        <f>CHOOSE(MATCH(C50,{"A+","A","A-","B+","B","B-","C+","C","C-","D+","D","D-","F","N/A"},0),12,11,10,9,8,7,6,5,4,3,2,1,0,0)</f>
        <v>0</v>
      </c>
      <c r="E50" s="67">
        <v>0</v>
      </c>
      <c r="F50" s="68">
        <f t="shared" si="6"/>
        <v>0</v>
      </c>
    </row>
    <row r="51" spans="1:6" ht="15.5" x14ac:dyDescent="0.35">
      <c r="A51" s="65" t="s">
        <v>2</v>
      </c>
      <c r="B51" s="64" t="s">
        <v>2</v>
      </c>
      <c r="C51" s="63" t="s">
        <v>2</v>
      </c>
      <c r="D51" s="66">
        <f>CHOOSE(MATCH(C51,{"A+","A","A-","B+","B","B-","C+","C","C-","D+","D","D-","F","N/A"},0),12,11,10,9,8,7,6,5,4,3,2,1,0,0)</f>
        <v>0</v>
      </c>
      <c r="E51" s="67">
        <v>0</v>
      </c>
      <c r="F51" s="68">
        <f t="shared" si="6"/>
        <v>0</v>
      </c>
    </row>
    <row r="52" spans="1:6" ht="15.5" x14ac:dyDescent="0.35">
      <c r="A52" s="65" t="s">
        <v>2</v>
      </c>
      <c r="B52" s="64" t="s">
        <v>2</v>
      </c>
      <c r="C52" s="63" t="s">
        <v>2</v>
      </c>
      <c r="D52" s="66">
        <f>CHOOSE(MATCH(C52,{"A+","A","A-","B+","B","B-","C+","C","C-","D+","D","D-","F","N/A"},0),12,11,10,9,8,7,6,5,4,3,2,1,0,0)</f>
        <v>0</v>
      </c>
      <c r="E52" s="67">
        <v>0</v>
      </c>
      <c r="F52" s="68">
        <f t="shared" si="6"/>
        <v>0</v>
      </c>
    </row>
    <row r="53" spans="1:6" ht="15.5" x14ac:dyDescent="0.35">
      <c r="A53" s="65" t="s">
        <v>2</v>
      </c>
      <c r="B53" s="64" t="s">
        <v>2</v>
      </c>
      <c r="C53" s="63" t="s">
        <v>2</v>
      </c>
      <c r="D53" s="66">
        <f>CHOOSE(MATCH(C53,{"A+","A","A-","B+","B","B-","C+","C","C-","D+","D","D-","F","N/A"},0),12,11,10,9,8,7,6,5,4,3,2,1,0,0)</f>
        <v>0</v>
      </c>
      <c r="E53" s="67">
        <v>0</v>
      </c>
      <c r="F53" s="68">
        <f t="shared" si="6"/>
        <v>0</v>
      </c>
    </row>
    <row r="54" spans="1:6" ht="15.5" x14ac:dyDescent="0.35">
      <c r="A54" s="65" t="s">
        <v>2</v>
      </c>
      <c r="B54" s="64" t="s">
        <v>2</v>
      </c>
      <c r="C54" s="63" t="s">
        <v>2</v>
      </c>
      <c r="D54" s="66">
        <f>CHOOSE(MATCH(C54,{"A+","A","A-","B+","B","B-","C+","C","C-","D+","D","D-","F","N/A"},0),12,11,10,9,8,7,6,5,4,3,2,1,0,0)</f>
        <v>0</v>
      </c>
      <c r="E54" s="67">
        <v>0</v>
      </c>
      <c r="F54" s="68">
        <f t="shared" si="6"/>
        <v>0</v>
      </c>
    </row>
    <row r="55" spans="1:6" ht="15.5" x14ac:dyDescent="0.35">
      <c r="A55" s="63"/>
      <c r="B55" s="64"/>
      <c r="C55" s="65"/>
      <c r="D55" s="66"/>
      <c r="E55" s="67"/>
      <c r="F55" s="68"/>
    </row>
    <row r="56" spans="1:6" ht="15.5" x14ac:dyDescent="0.35">
      <c r="A56" s="65" t="s">
        <v>2</v>
      </c>
      <c r="B56" s="64" t="s">
        <v>2</v>
      </c>
      <c r="C56" s="63" t="s">
        <v>2</v>
      </c>
      <c r="D56" s="66">
        <f>CHOOSE(MATCH(C56,{"A+","A","A-","B+","B","B-","C+","C","C-","D+","D","D-","F","N/A"},0),12,11,10,9,8,7,6,5,4,3,2,1,0,0)</f>
        <v>0</v>
      </c>
      <c r="E56" s="67">
        <v>0</v>
      </c>
      <c r="F56" s="68">
        <f t="shared" ref="F56:F61" si="7">E56*D56</f>
        <v>0</v>
      </c>
    </row>
    <row r="57" spans="1:6" ht="15.5" x14ac:dyDescent="0.35">
      <c r="A57" s="65" t="s">
        <v>2</v>
      </c>
      <c r="B57" s="64" t="s">
        <v>2</v>
      </c>
      <c r="C57" s="63" t="s">
        <v>2</v>
      </c>
      <c r="D57" s="66">
        <f>CHOOSE(MATCH(C57,{"A+","A","A-","B+","B","B-","C+","C","C-","D+","D","D-","F","N/A"},0),12,11,10,9,8,7,6,5,4,3,2,1,0,0)</f>
        <v>0</v>
      </c>
      <c r="E57" s="67">
        <v>0</v>
      </c>
      <c r="F57" s="68">
        <f t="shared" si="7"/>
        <v>0</v>
      </c>
    </row>
    <row r="58" spans="1:6" ht="15.5" x14ac:dyDescent="0.35">
      <c r="A58" s="65" t="s">
        <v>2</v>
      </c>
      <c r="B58" s="64" t="s">
        <v>2</v>
      </c>
      <c r="C58" s="63" t="s">
        <v>2</v>
      </c>
      <c r="D58" s="66">
        <f>CHOOSE(MATCH(C58,{"A+","A","A-","B+","B","B-","C+","C","C-","D+","D","D-","F","N/A"},0),12,11,10,9,8,7,6,5,4,3,2,1,0,0)</f>
        <v>0</v>
      </c>
      <c r="E58" s="67">
        <v>0</v>
      </c>
      <c r="F58" s="68">
        <f t="shared" si="7"/>
        <v>0</v>
      </c>
    </row>
    <row r="59" spans="1:6" ht="15.5" x14ac:dyDescent="0.35">
      <c r="A59" s="65" t="s">
        <v>2</v>
      </c>
      <c r="B59" s="64" t="s">
        <v>2</v>
      </c>
      <c r="C59" s="63" t="s">
        <v>2</v>
      </c>
      <c r="D59" s="66">
        <f>CHOOSE(MATCH(C59,{"A+","A","A-","B+","B","B-","C+","C","C-","D+","D","D-","F","N/A"},0),12,11,10,9,8,7,6,5,4,3,2,1,0,0)</f>
        <v>0</v>
      </c>
      <c r="E59" s="67">
        <v>0</v>
      </c>
      <c r="F59" s="68">
        <f t="shared" si="7"/>
        <v>0</v>
      </c>
    </row>
    <row r="60" spans="1:6" ht="15.5" x14ac:dyDescent="0.35">
      <c r="A60" s="65" t="s">
        <v>2</v>
      </c>
      <c r="B60" s="64" t="s">
        <v>2</v>
      </c>
      <c r="C60" s="63" t="s">
        <v>2</v>
      </c>
      <c r="D60" s="66">
        <f>CHOOSE(MATCH(C60,{"A+","A","A-","B+","B","B-","C+","C","C-","D+","D","D-","F","N/A"},0),12,11,10,9,8,7,6,5,4,3,2,1,0,0)</f>
        <v>0</v>
      </c>
      <c r="E60" s="67">
        <v>0</v>
      </c>
      <c r="F60" s="68">
        <f t="shared" si="7"/>
        <v>0</v>
      </c>
    </row>
    <row r="61" spans="1:6" ht="15.5" x14ac:dyDescent="0.35">
      <c r="A61" s="65" t="s">
        <v>2</v>
      </c>
      <c r="B61" s="64" t="s">
        <v>2</v>
      </c>
      <c r="C61" s="63" t="s">
        <v>2</v>
      </c>
      <c r="D61" s="66">
        <f>CHOOSE(MATCH(C61,{"A+","A","A-","B+","B","B-","C+","C","C-","D+","D","D-","F","N/A"},0),12,11,10,9,8,7,6,5,4,3,2,1,0,0)</f>
        <v>0</v>
      </c>
      <c r="E61" s="67">
        <v>0</v>
      </c>
      <c r="F61" s="68">
        <f t="shared" si="7"/>
        <v>0</v>
      </c>
    </row>
    <row r="62" spans="1:6" ht="15.5" x14ac:dyDescent="0.35">
      <c r="A62" s="71"/>
      <c r="B62" s="64"/>
      <c r="C62" s="75"/>
      <c r="D62" s="72"/>
      <c r="E62" s="65"/>
      <c r="F62" s="73"/>
    </row>
    <row r="63" spans="1:6" ht="15.5" x14ac:dyDescent="0.35">
      <c r="A63" s="53" t="s">
        <v>7</v>
      </c>
      <c r="B63" s="54"/>
      <c r="C63" s="54"/>
      <c r="D63" s="52"/>
      <c r="E63" s="55">
        <f>SUM(E7:E62)</f>
        <v>6</v>
      </c>
      <c r="F63" s="74">
        <f>SUM(F7:F62)</f>
        <v>72</v>
      </c>
    </row>
    <row r="64" spans="1:6" ht="15.5" x14ac:dyDescent="0.35">
      <c r="A64" s="53" t="s">
        <v>8</v>
      </c>
      <c r="B64" s="54"/>
      <c r="C64" s="54"/>
      <c r="D64" s="52"/>
      <c r="E64" s="56">
        <f>$F63/$E63</f>
        <v>12</v>
      </c>
      <c r="F64" s="77" t="str">
        <f>VLOOKUP(E64,{0,"F";1,"D-";2,"D";3,"D+";4,"C-";5,"C";6,"C+";7,"B-";8,"B";9,"B+";10,"A-";11,"A";12,"A+"},2,TRUE)</f>
        <v>A+</v>
      </c>
    </row>
    <row r="65" spans="4:6" x14ac:dyDescent="0.3">
      <c r="D65" s="9"/>
      <c r="E65" s="9"/>
      <c r="F65" s="9"/>
    </row>
    <row r="90" spans="2:4" x14ac:dyDescent="0.3">
      <c r="B90" s="4"/>
      <c r="C90" s="4"/>
      <c r="D90" s="4"/>
    </row>
    <row r="91" spans="2:4" x14ac:dyDescent="0.3">
      <c r="B91" s="2"/>
      <c r="C91" s="2"/>
    </row>
    <row r="94" spans="2:4" x14ac:dyDescent="0.3">
      <c r="B94" s="4"/>
      <c r="C94" s="4"/>
      <c r="D94" s="4"/>
    </row>
    <row r="95" spans="2:4" x14ac:dyDescent="0.3">
      <c r="B95" s="2"/>
      <c r="D95" s="2"/>
    </row>
    <row r="98" spans="3:3" x14ac:dyDescent="0.3">
      <c r="C98" s="12"/>
    </row>
  </sheetData>
  <sheetProtection selectLockedCells="1"/>
  <mergeCells count="1">
    <mergeCell ref="A5:F5"/>
  </mergeCells>
  <phoneticPr fontId="3"/>
  <pageMargins left="0.75" right="0.75" top="1" bottom="1" header="0.5" footer="0.5"/>
  <pageSetup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Equivalencies</vt:lpstr>
      <vt:lpstr>Course #1</vt:lpstr>
      <vt:lpstr>Course #2</vt:lpstr>
      <vt:lpstr>Course #3</vt:lpstr>
      <vt:lpstr>Course #4</vt:lpstr>
      <vt:lpstr>Course #5</vt:lpstr>
      <vt:lpstr>Course #6</vt:lpstr>
      <vt:lpstr>CGPA Calculator</vt:lpstr>
      <vt:lpstr>Major GPA Calculator</vt:lpstr>
      <vt:lpstr>GPA Planning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Crespo</dc:creator>
  <cp:lastModifiedBy>Anisha</cp:lastModifiedBy>
  <dcterms:created xsi:type="dcterms:W3CDTF">2012-02-27T17:00:23Z</dcterms:created>
  <dcterms:modified xsi:type="dcterms:W3CDTF">2020-05-06T15:43:29Z</dcterms:modified>
</cp:coreProperties>
</file>