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ate1904="1" checkCompatibility="1"/>
  <mc:AlternateContent xmlns:mc="http://schemas.openxmlformats.org/markup-compatibility/2006">
    <mc:Choice Requires="x15">
      <x15ac:absPath xmlns:x15ac="http://schemas.microsoft.com/office/spreadsheetml/2010/11/ac" url="C:\Users\jordy\Desktop\SECOND YEAR\SSSC\"/>
    </mc:Choice>
  </mc:AlternateContent>
  <xr:revisionPtr revIDLastSave="0" documentId="8_{001833DA-6EA0-4655-9702-E1D1CB4383B9}" xr6:coauthVersionLast="38" xr6:coauthVersionMax="38" xr10:uidLastSave="{00000000-0000-0000-0000-000000000000}"/>
  <bookViews>
    <workbookView xWindow="0" yWindow="0" windowWidth="20295" windowHeight="7485" tabRatio="500" firstSheet="2" activeTab="7" xr2:uid="{00000000-000D-0000-FFFF-FFFF00000000}"/>
  </bookViews>
  <sheets>
    <sheet name="Instructions" sheetId="3" r:id="rId1"/>
    <sheet name="Equivalencies" sheetId="5" r:id="rId2"/>
    <sheet name="Course #1" sheetId="18" r:id="rId3"/>
    <sheet name="Course #2" sheetId="17" r:id="rId4"/>
    <sheet name="Course #3" sheetId="16" r:id="rId5"/>
    <sheet name="Course #4" sheetId="15" r:id="rId6"/>
    <sheet name="Course #5" sheetId="14" r:id="rId7"/>
    <sheet name="Course #6" sheetId="10" r:id="rId8"/>
    <sheet name="CGPA Calculator" sheetId="1" r:id="rId9"/>
    <sheet name="Major GPA Calculator" sheetId="12" r:id="rId10"/>
    <sheet name="GPA Planning" sheetId="2" r:id="rId11"/>
  </sheets>
  <calcPr calcId="181029"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29" i="10" l="1"/>
  <c r="D29" i="14"/>
  <c r="D29" i="15"/>
  <c r="E10" i="16"/>
  <c r="E24" i="16"/>
  <c r="D23" i="16"/>
  <c r="A29" i="16"/>
  <c r="D29" i="16"/>
  <c r="E11" i="17"/>
  <c r="E24" i="17"/>
  <c r="D23" i="17"/>
  <c r="A29" i="17"/>
  <c r="D29" i="17"/>
  <c r="E9" i="18"/>
  <c r="E24" i="18"/>
  <c r="D23" i="18"/>
  <c r="A29" i="18"/>
  <c r="D29" i="18"/>
  <c r="I18" i="18"/>
  <c r="E11" i="10"/>
  <c r="E7" i="10"/>
  <c r="E8" i="10"/>
  <c r="E9" i="10"/>
  <c r="E10" i="10"/>
  <c r="E12" i="10"/>
  <c r="E13" i="10"/>
  <c r="E14" i="10"/>
  <c r="E15" i="10"/>
  <c r="E16" i="10"/>
  <c r="E17" i="10"/>
  <c r="E18" i="10"/>
  <c r="E19" i="10"/>
  <c r="E20" i="10"/>
  <c r="E21" i="10"/>
  <c r="E22" i="10"/>
  <c r="E24" i="10"/>
  <c r="C23" i="10"/>
  <c r="D23" i="10"/>
  <c r="A29" i="10"/>
  <c r="E10" i="14"/>
  <c r="E7" i="14"/>
  <c r="E8" i="14"/>
  <c r="E9" i="14"/>
  <c r="E11" i="14"/>
  <c r="E12" i="14"/>
  <c r="E13" i="14"/>
  <c r="E14" i="14"/>
  <c r="E15" i="14"/>
  <c r="E16" i="14"/>
  <c r="E17" i="14"/>
  <c r="E18" i="14"/>
  <c r="E19" i="14"/>
  <c r="E20" i="14"/>
  <c r="E21" i="14"/>
  <c r="E22" i="14"/>
  <c r="E24" i="14"/>
  <c r="C23" i="14"/>
  <c r="D23" i="14"/>
  <c r="A29" i="14"/>
  <c r="E10" i="15"/>
  <c r="E7" i="15"/>
  <c r="E8" i="15"/>
  <c r="E9" i="15"/>
  <c r="E11" i="15"/>
  <c r="E12" i="15"/>
  <c r="E13" i="15"/>
  <c r="E14" i="15"/>
  <c r="E15" i="15"/>
  <c r="E16" i="15"/>
  <c r="E17" i="15"/>
  <c r="E18" i="15"/>
  <c r="E19" i="15"/>
  <c r="E20" i="15"/>
  <c r="E21" i="15"/>
  <c r="E22" i="15"/>
  <c r="E24" i="15"/>
  <c r="C23" i="15"/>
  <c r="D23" i="15"/>
  <c r="A29" i="15"/>
  <c r="E7" i="16"/>
  <c r="E8" i="16"/>
  <c r="E9" i="16"/>
  <c r="E11" i="16"/>
  <c r="E12" i="16"/>
  <c r="E13" i="16"/>
  <c r="E14" i="16"/>
  <c r="E15" i="16"/>
  <c r="E16" i="16"/>
  <c r="E17" i="16"/>
  <c r="E18" i="16"/>
  <c r="E19" i="16"/>
  <c r="E20" i="16"/>
  <c r="E21" i="16"/>
  <c r="E22" i="16"/>
  <c r="C23" i="16"/>
  <c r="E7" i="17"/>
  <c r="E8" i="17"/>
  <c r="E9" i="17"/>
  <c r="E10" i="17"/>
  <c r="E12" i="17"/>
  <c r="E13" i="17"/>
  <c r="E14" i="17"/>
  <c r="E15" i="17"/>
  <c r="E16" i="17"/>
  <c r="E17" i="17"/>
  <c r="E18" i="17"/>
  <c r="E19" i="17"/>
  <c r="E20" i="17"/>
  <c r="E21" i="17"/>
  <c r="E22" i="17"/>
  <c r="C23" i="17"/>
  <c r="E7" i="18"/>
  <c r="E8" i="18"/>
  <c r="E10" i="18"/>
  <c r="E11" i="18"/>
  <c r="E12" i="18"/>
  <c r="E13" i="18"/>
  <c r="E14" i="18"/>
  <c r="E15" i="18"/>
  <c r="E16" i="18"/>
  <c r="E17" i="18"/>
  <c r="E18" i="18"/>
  <c r="E19" i="18"/>
  <c r="E20" i="18"/>
  <c r="E21" i="18"/>
  <c r="E22" i="18"/>
  <c r="C23" i="18"/>
  <c r="E12" i="2"/>
  <c r="I18" i="10"/>
  <c r="K17" i="10"/>
  <c r="K16" i="10"/>
  <c r="K15" i="10"/>
  <c r="K14" i="10"/>
  <c r="K13" i="10"/>
  <c r="K12" i="10"/>
  <c r="K11" i="10"/>
  <c r="K10" i="10"/>
  <c r="K9" i="10"/>
  <c r="K8" i="10"/>
  <c r="K18" i="10"/>
  <c r="J18" i="10"/>
  <c r="I18" i="14"/>
  <c r="K17" i="14"/>
  <c r="K16" i="14"/>
  <c r="K15" i="14"/>
  <c r="K14" i="14"/>
  <c r="K13" i="14"/>
  <c r="K12" i="14"/>
  <c r="K11" i="14"/>
  <c r="K10" i="14"/>
  <c r="K9" i="14"/>
  <c r="K8" i="14"/>
  <c r="K18" i="14"/>
  <c r="J18" i="14"/>
  <c r="I18" i="15"/>
  <c r="K17" i="15"/>
  <c r="K16" i="15"/>
  <c r="K15" i="15"/>
  <c r="K14" i="15"/>
  <c r="K13" i="15"/>
  <c r="K12" i="15"/>
  <c r="K11" i="15"/>
  <c r="K10" i="15"/>
  <c r="K9" i="15"/>
  <c r="K8" i="15"/>
  <c r="K18" i="15"/>
  <c r="J18" i="15"/>
  <c r="I18" i="16"/>
  <c r="K17" i="16"/>
  <c r="K16" i="16"/>
  <c r="K15" i="16"/>
  <c r="K14" i="16"/>
  <c r="K13" i="16"/>
  <c r="K12" i="16"/>
  <c r="K11" i="16"/>
  <c r="K10" i="16"/>
  <c r="K9" i="16"/>
  <c r="K8" i="16"/>
  <c r="K18" i="16"/>
  <c r="J18" i="16"/>
  <c r="I18" i="17"/>
  <c r="K17" i="17"/>
  <c r="K16" i="17"/>
  <c r="K15" i="17"/>
  <c r="K14" i="17"/>
  <c r="K13" i="17"/>
  <c r="K12" i="17"/>
  <c r="K11" i="17"/>
  <c r="K10" i="17"/>
  <c r="K9" i="17"/>
  <c r="K8" i="17"/>
  <c r="K18" i="17"/>
  <c r="J18" i="17"/>
  <c r="K9" i="18"/>
  <c r="K10" i="18"/>
  <c r="K11" i="18"/>
  <c r="K12" i="18"/>
  <c r="K13" i="18"/>
  <c r="K14" i="18"/>
  <c r="K15" i="18"/>
  <c r="K16" i="18"/>
  <c r="K17" i="18"/>
  <c r="K8" i="18"/>
  <c r="K18" i="18"/>
  <c r="J18" i="18"/>
  <c r="E7" i="2"/>
  <c r="D7" i="12"/>
  <c r="F7" i="12"/>
  <c r="D8" i="12"/>
  <c r="F8" i="12"/>
  <c r="D9" i="12"/>
  <c r="F9" i="12"/>
  <c r="D10" i="12"/>
  <c r="F10" i="12"/>
  <c r="D11" i="12"/>
  <c r="F11" i="12"/>
  <c r="D12" i="12"/>
  <c r="F12" i="12"/>
  <c r="D13" i="12"/>
  <c r="F13" i="12"/>
  <c r="D14" i="12"/>
  <c r="F14" i="12"/>
  <c r="D15" i="12"/>
  <c r="F15" i="12"/>
  <c r="D16" i="12"/>
  <c r="F16" i="12"/>
  <c r="D17" i="12"/>
  <c r="F17" i="12"/>
  <c r="D18" i="12"/>
  <c r="F18" i="12"/>
  <c r="F23" i="12"/>
  <c r="E23" i="12"/>
  <c r="E24" i="12"/>
  <c r="F24" i="12"/>
  <c r="D7" i="1"/>
  <c r="E63" i="1"/>
  <c r="D24" i="10"/>
  <c r="D24" i="14"/>
  <c r="D24" i="15"/>
  <c r="D17" i="1"/>
  <c r="D16" i="1"/>
  <c r="D11" i="1"/>
  <c r="D22" i="12"/>
  <c r="F22" i="12"/>
  <c r="D21" i="12"/>
  <c r="F21" i="12"/>
  <c r="D20" i="12"/>
  <c r="F20" i="12"/>
  <c r="D19" i="12"/>
  <c r="F19" i="12"/>
  <c r="F7" i="1"/>
  <c r="D8" i="1"/>
  <c r="F8" i="1"/>
  <c r="D9" i="1"/>
  <c r="F9" i="1"/>
  <c r="D10" i="1"/>
  <c r="F10" i="1"/>
  <c r="F11" i="1"/>
  <c r="D12" i="1"/>
  <c r="F12" i="1"/>
  <c r="D14" i="1"/>
  <c r="F14" i="1"/>
  <c r="D15" i="1"/>
  <c r="F15" i="1"/>
  <c r="F16" i="1"/>
  <c r="F17" i="1"/>
  <c r="D18" i="1"/>
  <c r="F18" i="1"/>
  <c r="D19" i="1"/>
  <c r="F19" i="1"/>
  <c r="D21" i="1"/>
  <c r="F21" i="1"/>
  <c r="D22" i="1"/>
  <c r="F22" i="1"/>
  <c r="D23" i="1"/>
  <c r="F23" i="1"/>
  <c r="D24" i="1"/>
  <c r="F24" i="1"/>
  <c r="D25" i="1"/>
  <c r="F25" i="1"/>
  <c r="D26" i="1"/>
  <c r="F26" i="1"/>
  <c r="D28" i="1"/>
  <c r="F28" i="1"/>
  <c r="D29" i="1"/>
  <c r="F29" i="1"/>
  <c r="D30" i="1"/>
  <c r="F30" i="1"/>
  <c r="D31" i="1"/>
  <c r="F31" i="1"/>
  <c r="D32" i="1"/>
  <c r="F32" i="1"/>
  <c r="D33" i="1"/>
  <c r="F33" i="1"/>
  <c r="D35" i="1"/>
  <c r="F35" i="1"/>
  <c r="D36" i="1"/>
  <c r="F36" i="1"/>
  <c r="D37" i="1"/>
  <c r="F37" i="1"/>
  <c r="D38" i="1"/>
  <c r="F38" i="1"/>
  <c r="D39" i="1"/>
  <c r="F39" i="1"/>
  <c r="D40" i="1"/>
  <c r="F40" i="1"/>
  <c r="D42" i="1"/>
  <c r="F42" i="1"/>
  <c r="D43" i="1"/>
  <c r="F43" i="1"/>
  <c r="D44" i="1"/>
  <c r="F44" i="1"/>
  <c r="D45" i="1"/>
  <c r="F45" i="1"/>
  <c r="D46" i="1"/>
  <c r="F46" i="1"/>
  <c r="D47" i="1"/>
  <c r="F47" i="1"/>
  <c r="D49" i="1"/>
  <c r="F49" i="1"/>
  <c r="D50" i="1"/>
  <c r="F50" i="1"/>
  <c r="D51" i="1"/>
  <c r="F51" i="1"/>
  <c r="D52" i="1"/>
  <c r="F52" i="1"/>
  <c r="D53" i="1"/>
  <c r="F53" i="1"/>
  <c r="D54" i="1"/>
  <c r="F54" i="1"/>
  <c r="D56" i="1"/>
  <c r="F56" i="1"/>
  <c r="D57" i="1"/>
  <c r="F57" i="1"/>
  <c r="D58" i="1"/>
  <c r="F58" i="1"/>
  <c r="D59" i="1"/>
  <c r="F59" i="1"/>
  <c r="D60" i="1"/>
  <c r="F60" i="1"/>
  <c r="D61" i="1"/>
  <c r="F61" i="1"/>
  <c r="F63" i="1"/>
  <c r="E64" i="1"/>
  <c r="F64" i="1"/>
  <c r="D24" i="18"/>
  <c r="D24" i="17"/>
  <c r="D24" i="16"/>
</calcChain>
</file>

<file path=xl/sharedStrings.xml><?xml version="1.0" encoding="utf-8"?>
<sst xmlns="http://schemas.openxmlformats.org/spreadsheetml/2006/main" count="465" uniqueCount="139">
  <si>
    <t>Letter Grade</t>
  </si>
  <si>
    <t>A</t>
  </si>
  <si>
    <t>N/A</t>
  </si>
  <si>
    <t>B</t>
  </si>
  <si>
    <t>A-</t>
  </si>
  <si>
    <t>B+</t>
  </si>
  <si>
    <t>C+</t>
  </si>
  <si>
    <t>Totals</t>
  </si>
  <si>
    <t>CGPA</t>
  </si>
  <si>
    <t>Current GPA</t>
  </si>
  <si>
    <t>Max</t>
  </si>
  <si>
    <t>A+</t>
  </si>
  <si>
    <t>B-</t>
  </si>
  <si>
    <t>C</t>
  </si>
  <si>
    <t>C-</t>
  </si>
  <si>
    <t>D+</t>
  </si>
  <si>
    <t>D</t>
  </si>
  <si>
    <t>D-</t>
  </si>
  <si>
    <t>Min</t>
  </si>
  <si>
    <t>Major CGPA</t>
  </si>
  <si>
    <t>Current CGPA</t>
  </si>
  <si>
    <t>F</t>
  </si>
  <si>
    <t>BIOL 1103</t>
  </si>
  <si>
    <t>BIOL 1104</t>
  </si>
  <si>
    <t>Cumulative Grade Point Average (CGPA)</t>
  </si>
  <si>
    <t>Average Calculator</t>
  </si>
  <si>
    <t>CGPA Calculator</t>
  </si>
  <si>
    <t>This workbook is broken into tabs on the bottom of the screen:</t>
  </si>
  <si>
    <t>2. Enter the letter grade you received in the course.</t>
  </si>
  <si>
    <t>3. Enter the credit value for the course (most one-semester courses are worth 0.5 credits while most two-semester courses are worth 1.0 credits, but it is best to check Carleton Central or your class syllabus to find the credit value).</t>
  </si>
  <si>
    <t>Grade Point</t>
  </si>
  <si>
    <t>Numerical Grade</t>
  </si>
  <si>
    <t>Credit Value</t>
  </si>
  <si>
    <t>Grade Points</t>
  </si>
  <si>
    <t>GPA Required to Reach CGPA Wanted</t>
  </si>
  <si>
    <t>Credits Complete</t>
  </si>
  <si>
    <t>CGPA Wanted</t>
  </si>
  <si>
    <t>Credits in Progress</t>
  </si>
  <si>
    <t>GPA Required</t>
  </si>
  <si>
    <t>CGPA Reached With Predicted GPA</t>
  </si>
  <si>
    <t>Predicted GPA</t>
  </si>
  <si>
    <t>GPA Planning</t>
  </si>
  <si>
    <t>1. Enter your current CGPA.</t>
  </si>
  <si>
    <t>2. Enter how many credits you have already completed.</t>
  </si>
  <si>
    <t>4. Enter how many credits are currently in progress.</t>
  </si>
  <si>
    <t>3. Enter your predicted GPA for the semester.</t>
  </si>
  <si>
    <t>3. Enter the CGPA you want to achieve.</t>
  </si>
  <si>
    <t>Course:</t>
  </si>
  <si>
    <t>Course Item</t>
  </si>
  <si>
    <t>Due Date</t>
  </si>
  <si>
    <t>Worth %</t>
  </si>
  <si>
    <t>Your Mark %</t>
  </si>
  <si>
    <t>Course Mark %</t>
  </si>
  <si>
    <t>Mark Calculator</t>
  </si>
  <si>
    <t>Participation</t>
  </si>
  <si>
    <t>Average Planning</t>
  </si>
  <si>
    <t>Equivalencies</t>
  </si>
  <si>
    <t>Course #1-#6</t>
  </si>
  <si>
    <t>1. Enter the course name.</t>
  </si>
  <si>
    <t>e.g. BIOL 1103</t>
  </si>
  <si>
    <t>e.g. PHYS 1007</t>
  </si>
  <si>
    <t>e.g. MATH 1007</t>
  </si>
  <si>
    <t>e.g. PSYC 1001</t>
  </si>
  <si>
    <t>Course Name</t>
  </si>
  <si>
    <t>Major GPA</t>
  </si>
  <si>
    <t>Major Grade Point</t>
  </si>
  <si>
    <t>Cumulative Grade</t>
  </si>
  <si>
    <t>Point Average Calculator</t>
  </si>
  <si>
    <t>This sheet is used to calculate your cumulative grade point average (CGPA) and is broken down by semester. You can also fill in this sheet with grades you hope to receive during the upcoming semesters to calculate a hypothetical CGPA.</t>
  </si>
  <si>
    <t>1. Enter the term and year of your courses by semester.</t>
  </si>
  <si>
    <t>Term, Year</t>
  </si>
  <si>
    <t>2. Enter your course names and numbers by semester.</t>
  </si>
  <si>
    <t>3. Enter the letter grade you received in the course.</t>
  </si>
  <si>
    <t>4. Enter the credit value for the course (most one-semester courses are worth 0.5 credits while most two-semester courses are worth 1.0 credits, but it is best to check Carleton Central or your class syllabus to find the credit value).</t>
  </si>
  <si>
    <t>1. Enter the term and year of your courses.</t>
  </si>
  <si>
    <t>1. Enter your course names and numbers.</t>
  </si>
  <si>
    <t>2. Enter the course items (quizzes, exams, homework, etc.) from your course outline.</t>
  </si>
  <si>
    <t>3. Enter due dates for the items.</t>
  </si>
  <si>
    <t>Carleton Percentage, Grade</t>
  </si>
  <si>
    <t>Points and Letter Grades</t>
  </si>
  <si>
    <t>This sheet lists the equivalencies of percentage grade, grade points and letter grades that are commonly used at Carleton University. Refer to this sheet when entering your percentage grades and letter grades in the other sheets.</t>
  </si>
  <si>
    <t>Grade and Mark</t>
  </si>
  <si>
    <t>Calculator Instructions</t>
  </si>
  <si>
    <t>You can use this workbook to calculate your grades in individual courses, as well as your cumulative grade point average (CGPA) and major grade point average. You can also fill in the spreadsheets with grades you hope to achieve to calculate predicted grades and set goals.</t>
  </si>
  <si>
    <t>If you are aiming for a certain CGPA and want to know what grades you need this semester to reach your goal, use the first section. If you know your predicted grades for the semester and want to know how this will impact your CGPA, use the second section.</t>
  </si>
  <si>
    <t>COMP 1005</t>
  </si>
  <si>
    <t>Fall 2017</t>
  </si>
  <si>
    <t>Winter 2018</t>
  </si>
  <si>
    <t>Grade Points (0.5 Credits)</t>
  </si>
  <si>
    <t>Grade Points (1.0 Credits)</t>
  </si>
  <si>
    <t>CHEM 1002</t>
  </si>
  <si>
    <t>CGSC 1001</t>
  </si>
  <si>
    <t>Major CGPA Calculator</t>
  </si>
  <si>
    <t>This sheet is used to calculate your major CGPA, which includes only the courses that are required for your major (you can find out which classes to include by running an audit under myAudit on Carleton Central). You can also fill in this sheet with grades you hope to receive during the upcoming semesters to calculate a hypothetical major GPA.</t>
  </si>
  <si>
    <t>Current Mark:</t>
  </si>
  <si>
    <t>Equivalent Letter Grade:</t>
  </si>
  <si>
    <t>CHEM 1001</t>
  </si>
  <si>
    <t>PHYS 1007</t>
  </si>
  <si>
    <t>MATH 1007</t>
  </si>
  <si>
    <t>PHYS 1008</t>
  </si>
  <si>
    <t>MATH 1008</t>
  </si>
  <si>
    <t>COMP 1006</t>
  </si>
  <si>
    <t>Test 1</t>
  </si>
  <si>
    <t>Test 2</t>
  </si>
  <si>
    <t>Assignments</t>
  </si>
  <si>
    <t>Lab</t>
  </si>
  <si>
    <t>Exam</t>
  </si>
  <si>
    <t>Exam Period</t>
  </si>
  <si>
    <t>e.g. COMP 1005</t>
  </si>
  <si>
    <t>PSYC 1001</t>
  </si>
  <si>
    <t>Essay 1</t>
  </si>
  <si>
    <t>Essay 2</t>
  </si>
  <si>
    <t>Midterm</t>
  </si>
  <si>
    <r>
      <t xml:space="preserve">4. Enter the </t>
    </r>
    <r>
      <rPr>
        <b/>
        <sz val="12"/>
        <rFont val="Arial"/>
        <family val="2"/>
      </rPr>
      <t>percentage</t>
    </r>
    <r>
      <rPr>
        <sz val="12"/>
        <rFont val="Arial"/>
        <family val="2"/>
      </rPr>
      <t xml:space="preserve"> of your final grade that the item is worth from your course outline.</t>
    </r>
  </si>
  <si>
    <r>
      <t xml:space="preserve">5. Enter your mark on the item as a </t>
    </r>
    <r>
      <rPr>
        <b/>
        <sz val="12"/>
        <rFont val="Arial"/>
        <family val="2"/>
      </rPr>
      <t>percentage</t>
    </r>
    <r>
      <rPr>
        <sz val="12"/>
        <rFont val="Arial"/>
        <family val="2"/>
      </rPr>
      <t>.</t>
    </r>
  </si>
  <si>
    <r>
      <t xml:space="preserve">6. Your current mark in the course will be calculated in </t>
    </r>
    <r>
      <rPr>
        <b/>
        <sz val="12"/>
        <color rgb="FF0000FF"/>
        <rFont val="Arial"/>
        <family val="2"/>
      </rPr>
      <t>blue</t>
    </r>
    <r>
      <rPr>
        <sz val="12"/>
        <rFont val="Arial"/>
        <family val="2"/>
      </rPr>
      <t xml:space="preserve"> at the bottom. You will also see how much of your final mark you have already completed.</t>
    </r>
  </si>
  <si>
    <t>*** Please note that if you enter an item and its weight but do not enter a grade (e.g. you enter that the final exam is worth 30% but leave the grade column empty because you have not yet received your mark for the exam), the final grade at the bottom will be calculated as though you received a 0% on that item. Therefore, to get an accurate picture of how you're doing in the course, it is a good idea to only enter items for which you already know your grade.</t>
  </si>
  <si>
    <r>
      <t xml:space="preserve">5. Your CGPA will be calculated in </t>
    </r>
    <r>
      <rPr>
        <b/>
        <sz val="12"/>
        <color rgb="FF0000FF"/>
        <rFont val="Arial"/>
        <family val="2"/>
      </rPr>
      <t>blue</t>
    </r>
    <r>
      <rPr>
        <sz val="12"/>
        <rFont val="Arial"/>
        <family val="2"/>
      </rPr>
      <t xml:space="preserve"> at the bottom of the sheet.</t>
    </r>
  </si>
  <si>
    <r>
      <t xml:space="preserve">4. Your major GPA will be calculated in </t>
    </r>
    <r>
      <rPr>
        <b/>
        <sz val="12"/>
        <color rgb="FF0000FF"/>
        <rFont val="Arial"/>
        <family val="2"/>
      </rPr>
      <t>blue</t>
    </r>
    <r>
      <rPr>
        <sz val="12"/>
        <rFont val="Arial"/>
        <family val="2"/>
      </rPr>
      <t xml:space="preserve"> at the bottom of the sheet.</t>
    </r>
  </si>
  <si>
    <r>
      <t xml:space="preserve">5. Your GPA required for the semester to achieve the CGPA you want will be calculated in </t>
    </r>
    <r>
      <rPr>
        <b/>
        <sz val="12"/>
        <color rgb="FF0000FF"/>
        <rFont val="Arial"/>
        <family val="2"/>
      </rPr>
      <t>blue</t>
    </r>
    <r>
      <rPr>
        <sz val="12"/>
        <rFont val="Arial"/>
        <family val="2"/>
      </rPr>
      <t>.</t>
    </r>
  </si>
  <si>
    <r>
      <t xml:space="preserve">5. Your hypothetical CGPA for the end of the semester will be calculated in </t>
    </r>
    <r>
      <rPr>
        <b/>
        <sz val="12"/>
        <color rgb="FF0000FF"/>
        <rFont val="Arial"/>
        <family val="2"/>
      </rPr>
      <t>blue</t>
    </r>
    <r>
      <rPr>
        <sz val="12"/>
        <rFont val="Arial"/>
        <family val="2"/>
      </rPr>
      <t>.</t>
    </r>
  </si>
  <si>
    <t>Item</t>
  </si>
  <si>
    <t xml:space="preserve">Total: </t>
  </si>
  <si>
    <t>Date</t>
  </si>
  <si>
    <t>Total Mark %</t>
  </si>
  <si>
    <t>Assignments/Lab/Quizzes</t>
  </si>
  <si>
    <t>7. Feel free to use the smaller mark calculator on the right hand side of the sheet to calculate your total grade for assignments/quizzes/labs based on your marks for individual items. You can then enter this mark in the main mark calculator on the left.</t>
  </si>
  <si>
    <t>Final</t>
  </si>
  <si>
    <t>Current Course Total %</t>
  </si>
  <si>
    <t>Final Exam Worth %</t>
  </si>
  <si>
    <t>Final Grade Wanted %</t>
  </si>
  <si>
    <t>Minimum Grade Required on Final Exam</t>
  </si>
  <si>
    <t>Final Exam Grade Required To Get Wanted Grade</t>
  </si>
  <si>
    <t>CHEM1001</t>
  </si>
  <si>
    <t xml:space="preserve">Use these sheets to track the marks you receive on individual assignments within your courses. You can also fill in this sheet with marks you hope to receive during the semester to calculate a hypothetical final grade in the course. Additionally, you can use the calculator at the bottom of the sheet to calculate the minimum grade required on the final exam to receive a hypothetical final grade. </t>
  </si>
  <si>
    <t xml:space="preserve">To calculate the minimum final exam grade required for a hypothetical final course grade: </t>
  </si>
  <si>
    <r>
      <t xml:space="preserve">1. Enter the weight of the final exam in </t>
    </r>
    <r>
      <rPr>
        <b/>
        <sz val="12"/>
        <rFont val="Arial"/>
        <family val="2"/>
      </rPr>
      <t>percentage</t>
    </r>
    <r>
      <rPr>
        <sz val="12"/>
        <rFont val="Arial"/>
        <family val="2"/>
      </rPr>
      <t xml:space="preserve"> under the column "</t>
    </r>
    <r>
      <rPr>
        <b/>
        <sz val="12"/>
        <rFont val="Arial"/>
        <family val="2"/>
      </rPr>
      <t>Final Exam Worth %</t>
    </r>
    <r>
      <rPr>
        <sz val="12"/>
        <rFont val="Arial"/>
        <family val="2"/>
      </rPr>
      <t>"</t>
    </r>
  </si>
  <si>
    <r>
      <t xml:space="preserve">2. Enter the hypothetical final course grade in </t>
    </r>
    <r>
      <rPr>
        <b/>
        <sz val="12"/>
        <rFont val="Arial"/>
        <family val="2"/>
      </rPr>
      <t>percentage</t>
    </r>
    <r>
      <rPr>
        <sz val="12"/>
        <rFont val="Arial"/>
        <family val="2"/>
      </rPr>
      <t xml:space="preserve"> under the column "</t>
    </r>
    <r>
      <rPr>
        <b/>
        <sz val="12"/>
        <rFont val="Arial"/>
        <family val="2"/>
      </rPr>
      <t>Final Grade Wanted %</t>
    </r>
    <r>
      <rPr>
        <sz val="12"/>
        <rFont val="Arial"/>
        <family val="2"/>
      </rPr>
      <t>"</t>
    </r>
  </si>
  <si>
    <r>
      <t xml:space="preserve">3. The minimum grade required on the final exam to achieve the hypothetical final course grade will be calculated in </t>
    </r>
    <r>
      <rPr>
        <b/>
        <sz val="12"/>
        <color rgb="FF0000FF"/>
        <rFont val="Arial"/>
        <family val="2"/>
      </rPr>
      <t>blue</t>
    </r>
    <r>
      <rPr>
        <sz val="12"/>
        <rFont val="Arial"/>
        <family val="2"/>
      </rPr>
      <t xml:space="preserve"> at the right most column.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</si>
</sst>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0%"/>
  </numFmts>
  <fonts count="23" x14ac:knownFonts="1">
    <font>
      <sz val="10"/>
      <name val="Verdana"/>
    </font>
    <font>
      <b/>
      <sz val="10"/>
      <name val="Verdana"/>
    </font>
    <font>
      <sz val="10"/>
      <name val="Verdana"/>
    </font>
    <font>
      <sz val="8"/>
      <name val="Verdana"/>
    </font>
    <font>
      <b/>
      <u/>
      <sz val="10"/>
      <name val="Verdana"/>
    </font>
    <font>
      <b/>
      <u/>
      <sz val="12"/>
      <name val="Verdana"/>
    </font>
    <font>
      <b/>
      <sz val="10"/>
      <name val="Verdana"/>
      <family val="2"/>
    </font>
    <font>
      <b/>
      <u/>
      <sz val="14"/>
      <name val="Verdana"/>
      <family val="2"/>
    </font>
    <font>
      <b/>
      <sz val="14"/>
      <name val="Verdana"/>
      <family val="2"/>
    </font>
    <font>
      <sz val="10"/>
      <name val="Verdana"/>
      <family val="2"/>
    </font>
    <font>
      <b/>
      <sz val="12"/>
      <name val="Verdana"/>
      <family val="2"/>
    </font>
    <font>
      <b/>
      <sz val="10"/>
      <color rgb="FFFF0000"/>
      <name val="Verdana"/>
      <family val="2"/>
    </font>
    <font>
      <b/>
      <sz val="10"/>
      <color theme="0" tint="-0.249977111117893"/>
      <name val="Verdana"/>
      <family val="2"/>
    </font>
    <font>
      <b/>
      <sz val="16"/>
      <name val="Arial"/>
      <family val="2"/>
    </font>
    <font>
      <b/>
      <sz val="12"/>
      <name val="Arial"/>
      <family val="2"/>
    </font>
    <font>
      <sz val="12"/>
      <name val="Arial"/>
      <family val="2"/>
    </font>
    <font>
      <b/>
      <sz val="12"/>
      <color rgb="FF0000FF"/>
      <name val="Arial"/>
      <family val="2"/>
    </font>
    <font>
      <b/>
      <sz val="12"/>
      <color theme="0" tint="-0.249977111117893"/>
      <name val="Arial"/>
      <family val="2"/>
    </font>
    <font>
      <b/>
      <sz val="12"/>
      <color rgb="FFBAD3D4"/>
      <name val="Arial"/>
      <family val="2"/>
    </font>
    <font>
      <sz val="10"/>
      <name val="Arial"/>
      <family val="2"/>
    </font>
    <font>
      <b/>
      <u/>
      <sz val="12"/>
      <name val="Arial"/>
      <family val="2"/>
    </font>
    <font>
      <sz val="16"/>
      <name val="Arial"/>
      <family val="2"/>
    </font>
    <font>
      <b/>
      <sz val="12"/>
      <color theme="0"/>
      <name val="Arial"/>
      <family val="2"/>
    </font>
  </fonts>
  <fills count="6">
    <fill>
      <patternFill patternType="none"/>
    </fill>
    <fill>
      <patternFill patternType="gray125"/>
    </fill>
    <fill>
      <patternFill patternType="solid">
        <fgColor indexed="9"/>
        <bgColor indexed="64"/>
      </patternFill>
    </fill>
    <fill>
      <patternFill patternType="solid">
        <fgColor rgb="FFBAD3D4"/>
        <bgColor indexed="64"/>
      </patternFill>
    </fill>
    <fill>
      <patternFill patternType="solid">
        <fgColor rgb="FF9DF1E1"/>
        <bgColor indexed="64"/>
      </patternFill>
    </fill>
    <fill>
      <patternFill patternType="solid">
        <fgColor rgb="FFBAD3D4"/>
        <bgColor rgb="FF000000"/>
      </patternFill>
    </fill>
  </fills>
  <borders count="15">
    <border>
      <left/>
      <right/>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s>
  <cellStyleXfs count="2">
    <xf numFmtId="0" fontId="0" fillId="0" borderId="0"/>
    <xf numFmtId="9" fontId="2" fillId="0" borderId="0" applyFont="0" applyFill="0" applyBorder="0" applyAlignment="0" applyProtection="0"/>
  </cellStyleXfs>
  <cellXfs count="153">
    <xf numFmtId="0" fontId="0" fillId="0" borderId="0" xfId="0"/>
    <xf numFmtId="0" fontId="0" fillId="0" borderId="0" xfId="0" applyProtection="1"/>
    <xf numFmtId="0" fontId="0" fillId="0" borderId="0" xfId="0" applyFill="1" applyProtection="1"/>
    <xf numFmtId="0" fontId="5" fillId="0" borderId="0" xfId="0" applyFont="1" applyProtection="1"/>
    <xf numFmtId="0" fontId="1" fillId="0" borderId="0" xfId="0" applyFont="1" applyProtection="1"/>
    <xf numFmtId="0" fontId="4" fillId="0" borderId="0" xfId="0" applyFont="1" applyProtection="1"/>
    <xf numFmtId="0" fontId="7" fillId="0" borderId="0" xfId="0" applyFont="1" applyAlignment="1" applyProtection="1">
      <alignment horizontal="center"/>
    </xf>
    <xf numFmtId="0" fontId="8" fillId="0" borderId="0" xfId="0" applyFont="1" applyAlignment="1" applyProtection="1">
      <alignment horizontal="center"/>
    </xf>
    <xf numFmtId="0" fontId="6" fillId="0" borderId="0" xfId="0" applyFont="1"/>
    <xf numFmtId="0" fontId="0" fillId="0" borderId="0" xfId="0" applyBorder="1" applyProtection="1"/>
    <xf numFmtId="16" fontId="0" fillId="0" borderId="0" xfId="0" applyNumberFormat="1" applyFill="1" applyBorder="1" applyProtection="1">
      <protection locked="0"/>
    </xf>
    <xf numFmtId="164" fontId="0" fillId="0" borderId="0" xfId="1" applyNumberFormat="1" applyFont="1" applyFill="1" applyBorder="1" applyProtection="1">
      <protection locked="0"/>
    </xf>
    <xf numFmtId="0" fontId="0" fillId="0" borderId="0" xfId="0" quotePrefix="1" applyNumberFormat="1" applyProtection="1"/>
    <xf numFmtId="165" fontId="0" fillId="0" borderId="0" xfId="0" applyNumberFormat="1" applyAlignment="1" applyProtection="1">
      <alignment horizontal="left"/>
    </xf>
    <xf numFmtId="0" fontId="10" fillId="0" borderId="0" xfId="0" applyFont="1" applyFill="1" applyBorder="1" applyAlignment="1" applyProtection="1"/>
    <xf numFmtId="0" fontId="13" fillId="0" borderId="0" xfId="0" applyFont="1" applyAlignment="1" applyProtection="1">
      <alignment horizontal="left"/>
    </xf>
    <xf numFmtId="0" fontId="14" fillId="0" borderId="0" xfId="0" applyFont="1"/>
    <xf numFmtId="0" fontId="15" fillId="0" borderId="0" xfId="0" applyFont="1" applyProtection="1">
      <protection locked="0"/>
    </xf>
    <xf numFmtId="0" fontId="15" fillId="0" borderId="5" xfId="0" applyFont="1" applyFill="1" applyBorder="1" applyProtection="1">
      <protection locked="0"/>
    </xf>
    <xf numFmtId="16" fontId="15" fillId="0" borderId="0" xfId="0" applyNumberFormat="1" applyFont="1" applyFill="1" applyBorder="1" applyProtection="1">
      <protection locked="0"/>
    </xf>
    <xf numFmtId="164" fontId="15" fillId="0" borderId="0" xfId="1" applyNumberFormat="1" applyFont="1" applyFill="1" applyBorder="1" applyProtection="1">
      <protection locked="0"/>
    </xf>
    <xf numFmtId="0" fontId="14" fillId="2" borderId="14" xfId="0" applyFont="1" applyFill="1" applyBorder="1" applyAlignment="1" applyProtection="1">
      <alignment horizontal="center"/>
    </xf>
    <xf numFmtId="9" fontId="15" fillId="2" borderId="8" xfId="1" applyNumberFormat="1" applyFont="1" applyFill="1" applyBorder="1" applyAlignment="1" applyProtection="1">
      <alignment horizontal="center"/>
    </xf>
    <xf numFmtId="0" fontId="15" fillId="2" borderId="10" xfId="0" applyFont="1" applyFill="1" applyBorder="1" applyAlignment="1" applyProtection="1">
      <alignment horizontal="center"/>
    </xf>
    <xf numFmtId="165" fontId="15" fillId="2" borderId="10" xfId="1" applyNumberFormat="1" applyFont="1" applyFill="1" applyBorder="1" applyAlignment="1" applyProtection="1">
      <alignment horizontal="center"/>
    </xf>
    <xf numFmtId="165" fontId="15" fillId="2" borderId="10" xfId="0" applyNumberFormat="1" applyFont="1" applyFill="1" applyBorder="1" applyAlignment="1" applyProtection="1">
      <alignment horizontal="center"/>
    </xf>
    <xf numFmtId="165" fontId="15" fillId="2" borderId="14" xfId="1" applyNumberFormat="1" applyFont="1" applyFill="1" applyBorder="1" applyAlignment="1" applyProtection="1">
      <alignment horizontal="center"/>
    </xf>
    <xf numFmtId="0" fontId="14" fillId="2" borderId="8" xfId="0" applyFont="1" applyFill="1" applyBorder="1" applyAlignment="1" applyProtection="1">
      <alignment horizontal="center"/>
    </xf>
    <xf numFmtId="0" fontId="14" fillId="2" borderId="10" xfId="0" applyFont="1" applyFill="1" applyBorder="1" applyAlignment="1" applyProtection="1">
      <alignment horizontal="center"/>
    </xf>
    <xf numFmtId="164" fontId="15" fillId="0" borderId="3" xfId="1" applyNumberFormat="1" applyFont="1" applyFill="1" applyBorder="1" applyProtection="1">
      <protection locked="0"/>
    </xf>
    <xf numFmtId="0" fontId="15" fillId="0" borderId="5" xfId="0" applyFont="1" applyFill="1" applyBorder="1" applyAlignment="1" applyProtection="1">
      <alignment horizontal="center"/>
      <protection locked="0"/>
    </xf>
    <xf numFmtId="16" fontId="15" fillId="0" borderId="0" xfId="0" applyNumberFormat="1" applyFont="1" applyFill="1" applyBorder="1" applyAlignment="1" applyProtection="1">
      <alignment horizontal="center"/>
      <protection locked="0"/>
    </xf>
    <xf numFmtId="164" fontId="15" fillId="0" borderId="0" xfId="1" applyNumberFormat="1" applyFont="1" applyFill="1" applyBorder="1" applyAlignment="1" applyProtection="1">
      <alignment horizontal="center"/>
      <protection locked="0"/>
    </xf>
    <xf numFmtId="164" fontId="15" fillId="0" borderId="6" xfId="1" applyNumberFormat="1" applyFont="1" applyFill="1" applyBorder="1" applyAlignment="1" applyProtection="1">
      <alignment horizontal="center"/>
      <protection locked="0"/>
    </xf>
    <xf numFmtId="0" fontId="14" fillId="3" borderId="9" xfId="0" applyFont="1" applyFill="1" applyBorder="1" applyAlignment="1">
      <alignment horizontal="center"/>
    </xf>
    <xf numFmtId="0" fontId="14" fillId="3" borderId="1" xfId="0" applyFont="1" applyFill="1" applyBorder="1" applyAlignment="1">
      <alignment horizontal="center"/>
    </xf>
    <xf numFmtId="0" fontId="14" fillId="3" borderId="10" xfId="0" applyFont="1" applyFill="1" applyBorder="1" applyAlignment="1">
      <alignment horizontal="center"/>
    </xf>
    <xf numFmtId="164" fontId="15" fillId="3" borderId="6" xfId="0" applyNumberFormat="1" applyFont="1" applyFill="1" applyBorder="1" applyAlignment="1">
      <alignment horizontal="center"/>
    </xf>
    <xf numFmtId="164" fontId="14" fillId="3" borderId="10" xfId="0" applyNumberFormat="1" applyFont="1" applyFill="1" applyBorder="1" applyAlignment="1">
      <alignment horizontal="center"/>
    </xf>
    <xf numFmtId="0" fontId="15" fillId="3" borderId="1" xfId="0" applyFont="1" applyFill="1" applyBorder="1" applyAlignment="1">
      <alignment horizontal="center"/>
    </xf>
    <xf numFmtId="164" fontId="14" fillId="3" borderId="1" xfId="0" applyNumberFormat="1" applyFont="1" applyFill="1" applyBorder="1" applyAlignment="1">
      <alignment horizontal="center"/>
    </xf>
    <xf numFmtId="164" fontId="16" fillId="4" borderId="8" xfId="0" applyNumberFormat="1" applyFont="1" applyFill="1" applyBorder="1" applyAlignment="1">
      <alignment horizontal="center"/>
    </xf>
    <xf numFmtId="0" fontId="15" fillId="0" borderId="0" xfId="0" applyFont="1"/>
    <xf numFmtId="165" fontId="15" fillId="0" borderId="0" xfId="0" applyNumberFormat="1" applyFont="1" applyAlignment="1" applyProtection="1">
      <alignment horizontal="left"/>
    </xf>
    <xf numFmtId="164" fontId="15" fillId="3" borderId="13" xfId="0" applyNumberFormat="1" applyFont="1" applyFill="1" applyBorder="1" applyAlignment="1">
      <alignment horizontal="center"/>
    </xf>
    <xf numFmtId="164" fontId="17" fillId="3" borderId="12" xfId="0" applyNumberFormat="1" applyFont="1" applyFill="1" applyBorder="1" applyAlignment="1">
      <alignment horizontal="center"/>
    </xf>
    <xf numFmtId="0" fontId="14" fillId="3" borderId="9" xfId="0" applyFont="1" applyFill="1" applyBorder="1" applyAlignment="1">
      <alignment horizontal="left"/>
    </xf>
    <xf numFmtId="164" fontId="18" fillId="3" borderId="1" xfId="0" applyNumberFormat="1" applyFont="1" applyFill="1" applyBorder="1" applyAlignment="1">
      <alignment horizontal="center"/>
    </xf>
    <xf numFmtId="0" fontId="19" fillId="0" borderId="0" xfId="0" applyFont="1"/>
    <xf numFmtId="164" fontId="15" fillId="0" borderId="0" xfId="0" applyNumberFormat="1" applyFont="1" applyFill="1" applyBorder="1"/>
    <xf numFmtId="0" fontId="14" fillId="0" borderId="0" xfId="0" applyFont="1" applyFill="1" applyBorder="1"/>
    <xf numFmtId="0" fontId="14" fillId="0" borderId="0" xfId="0" applyFont="1" applyFill="1" applyBorder="1" applyAlignment="1">
      <alignment horizontal="right"/>
    </xf>
    <xf numFmtId="0" fontId="6" fillId="0" borderId="0" xfId="0" applyFont="1" applyFill="1" applyBorder="1"/>
    <xf numFmtId="0" fontId="9" fillId="0" borderId="0" xfId="0" applyFont="1" applyFill="1" applyBorder="1" applyProtection="1">
      <protection locked="0"/>
    </xf>
    <xf numFmtId="164" fontId="0" fillId="0" borderId="0" xfId="0" applyNumberFormat="1" applyFill="1" applyBorder="1"/>
    <xf numFmtId="0" fontId="0" fillId="0" borderId="0" xfId="0" applyFill="1" applyBorder="1"/>
    <xf numFmtId="164" fontId="6" fillId="0" borderId="0" xfId="0" applyNumberFormat="1" applyFont="1" applyFill="1" applyBorder="1"/>
    <xf numFmtId="164" fontId="11" fillId="0" borderId="0" xfId="0" applyNumberFormat="1" applyFont="1" applyFill="1" applyBorder="1"/>
    <xf numFmtId="164" fontId="12" fillId="0" borderId="0" xfId="0" applyNumberFormat="1" applyFont="1" applyFill="1" applyBorder="1"/>
    <xf numFmtId="0" fontId="15" fillId="0" borderId="0" xfId="0" applyFont="1" applyProtection="1"/>
    <xf numFmtId="0" fontId="14" fillId="0" borderId="0" xfId="0" applyFont="1" applyAlignment="1" applyProtection="1">
      <alignment horizontal="center"/>
    </xf>
    <xf numFmtId="0" fontId="20" fillId="0" borderId="0" xfId="0" applyFont="1" applyAlignment="1" applyProtection="1">
      <alignment horizontal="center"/>
    </xf>
    <xf numFmtId="0" fontId="20" fillId="0" borderId="0" xfId="0" applyFont="1" applyProtection="1"/>
    <xf numFmtId="0" fontId="14" fillId="3" borderId="8" xfId="0" applyFont="1" applyFill="1" applyBorder="1" applyAlignment="1" applyProtection="1">
      <alignment horizontal="center"/>
    </xf>
    <xf numFmtId="0" fontId="15" fillId="3" borderId="1" xfId="0" applyFont="1" applyFill="1" applyBorder="1" applyAlignment="1" applyProtection="1"/>
    <xf numFmtId="0" fontId="14" fillId="3" borderId="9" xfId="0" applyFont="1" applyFill="1" applyBorder="1" applyAlignment="1" applyProtection="1">
      <alignment horizontal="left"/>
    </xf>
    <xf numFmtId="0" fontId="14" fillId="3" borderId="1" xfId="0" applyFont="1" applyFill="1" applyBorder="1" applyAlignment="1" applyProtection="1">
      <alignment horizontal="left"/>
    </xf>
    <xf numFmtId="165" fontId="14" fillId="3" borderId="1" xfId="0" applyNumberFormat="1" applyFont="1" applyFill="1" applyBorder="1" applyAlignment="1" applyProtection="1"/>
    <xf numFmtId="2" fontId="16" fillId="4" borderId="8" xfId="0" applyNumberFormat="1" applyFont="1" applyFill="1" applyBorder="1" applyAlignment="1" applyProtection="1"/>
    <xf numFmtId="0" fontId="14" fillId="3" borderId="11" xfId="0" applyFont="1" applyFill="1" applyBorder="1" applyAlignment="1" applyProtection="1">
      <alignment horizontal="center"/>
    </xf>
    <xf numFmtId="0" fontId="15" fillId="0" borderId="11" xfId="0" applyFont="1" applyBorder="1" applyAlignment="1" applyProtection="1">
      <alignment horizontal="center"/>
      <protection locked="0"/>
    </xf>
    <xf numFmtId="0" fontId="15" fillId="0" borderId="3" xfId="0" applyFont="1" applyFill="1" applyBorder="1" applyAlignment="1" applyProtection="1">
      <alignment horizontal="center"/>
      <protection locked="0"/>
    </xf>
    <xf numFmtId="165" fontId="15" fillId="3" borderId="3" xfId="0" applyNumberFormat="1" applyFont="1" applyFill="1" applyBorder="1" applyAlignment="1" applyProtection="1">
      <alignment horizontal="center"/>
    </xf>
    <xf numFmtId="165" fontId="15" fillId="0" borderId="11" xfId="0" applyNumberFormat="1" applyFont="1" applyFill="1" applyBorder="1" applyAlignment="1" applyProtection="1">
      <alignment horizontal="center"/>
      <protection locked="0"/>
    </xf>
    <xf numFmtId="165" fontId="15" fillId="3" borderId="4" xfId="0" applyNumberFormat="1" applyFont="1" applyFill="1" applyBorder="1" applyAlignment="1" applyProtection="1">
      <alignment horizontal="center"/>
    </xf>
    <xf numFmtId="0" fontId="15" fillId="0" borderId="12" xfId="0" applyFont="1" applyBorder="1" applyAlignment="1" applyProtection="1">
      <alignment horizontal="center"/>
      <protection locked="0"/>
    </xf>
    <xf numFmtId="0" fontId="15" fillId="0" borderId="0" xfId="0" applyFont="1" applyFill="1" applyBorder="1" applyAlignment="1" applyProtection="1">
      <alignment horizontal="center"/>
      <protection locked="0"/>
    </xf>
    <xf numFmtId="0" fontId="15" fillId="0" borderId="12" xfId="0" applyFont="1" applyFill="1" applyBorder="1" applyAlignment="1" applyProtection="1">
      <alignment horizontal="center"/>
      <protection locked="0"/>
    </xf>
    <xf numFmtId="165" fontId="15" fillId="3" borderId="0" xfId="0" applyNumberFormat="1" applyFont="1" applyFill="1" applyBorder="1" applyAlignment="1" applyProtection="1">
      <alignment horizontal="center"/>
    </xf>
    <xf numFmtId="165" fontId="15" fillId="0" borderId="12" xfId="0" applyNumberFormat="1" applyFont="1" applyFill="1" applyBorder="1" applyAlignment="1" applyProtection="1">
      <alignment horizontal="center"/>
      <protection locked="0"/>
    </xf>
    <xf numFmtId="165" fontId="15" fillId="3" borderId="6" xfId="0" applyNumberFormat="1" applyFont="1" applyFill="1" applyBorder="1" applyAlignment="1" applyProtection="1">
      <alignment horizontal="center"/>
    </xf>
    <xf numFmtId="0" fontId="15" fillId="0" borderId="0" xfId="0" applyFont="1" applyAlignment="1" applyProtection="1">
      <alignment horizontal="center"/>
      <protection locked="0"/>
    </xf>
    <xf numFmtId="0" fontId="15" fillId="0" borderId="6" xfId="0" applyFont="1" applyFill="1" applyBorder="1" applyAlignment="1" applyProtection="1">
      <alignment horizontal="center"/>
      <protection locked="0"/>
    </xf>
    <xf numFmtId="0" fontId="15" fillId="0" borderId="13" xfId="0" applyFont="1" applyBorder="1" applyAlignment="1" applyProtection="1">
      <alignment horizontal="center"/>
      <protection locked="0"/>
    </xf>
    <xf numFmtId="0" fontId="15" fillId="3" borderId="0" xfId="0" applyFont="1" applyFill="1" applyBorder="1" applyAlignment="1" applyProtection="1">
      <alignment horizontal="center"/>
    </xf>
    <xf numFmtId="0" fontId="15" fillId="3" borderId="6" xfId="0" applyFont="1" applyFill="1" applyBorder="1" applyAlignment="1" applyProtection="1">
      <alignment horizontal="center"/>
    </xf>
    <xf numFmtId="165" fontId="14" fillId="3" borderId="10" xfId="0" applyNumberFormat="1" applyFont="1" applyFill="1" applyBorder="1" applyAlignment="1" applyProtection="1"/>
    <xf numFmtId="0" fontId="15" fillId="0" borderId="13" xfId="0" applyFont="1" applyFill="1" applyBorder="1" applyAlignment="1" applyProtection="1">
      <alignment horizontal="center"/>
      <protection locked="0"/>
    </xf>
    <xf numFmtId="0" fontId="21" fillId="0" borderId="0" xfId="0" applyFont="1" applyProtection="1"/>
    <xf numFmtId="165" fontId="16" fillId="4" borderId="8" xfId="0" applyNumberFormat="1" applyFont="1" applyFill="1" applyBorder="1" applyAlignment="1" applyProtection="1">
      <alignment horizontal="center"/>
    </xf>
    <xf numFmtId="165" fontId="15" fillId="0" borderId="13" xfId="0" applyNumberFormat="1" applyFont="1" applyFill="1" applyBorder="1" applyAlignment="1" applyProtection="1">
      <alignment horizontal="center"/>
      <protection locked="0"/>
    </xf>
    <xf numFmtId="165" fontId="15" fillId="3" borderId="7" xfId="0" applyNumberFormat="1" applyFont="1" applyFill="1" applyBorder="1" applyAlignment="1" applyProtection="1">
      <alignment horizontal="center"/>
    </xf>
    <xf numFmtId="165" fontId="14" fillId="3" borderId="10" xfId="0" applyNumberFormat="1" applyFont="1" applyFill="1" applyBorder="1" applyAlignment="1" applyProtection="1">
      <alignment horizontal="center"/>
    </xf>
    <xf numFmtId="0" fontId="14" fillId="3" borderId="9" xfId="0" applyFont="1" applyFill="1" applyBorder="1" applyAlignment="1" applyProtection="1">
      <alignment horizontal="center"/>
    </xf>
    <xf numFmtId="0" fontId="14" fillId="3" borderId="1" xfId="0" applyFont="1" applyFill="1" applyBorder="1" applyAlignment="1" applyProtection="1">
      <alignment horizontal="center"/>
    </xf>
    <xf numFmtId="0" fontId="15" fillId="3" borderId="1" xfId="0" applyFont="1" applyFill="1" applyBorder="1" applyAlignment="1" applyProtection="1">
      <alignment horizontal="center"/>
    </xf>
    <xf numFmtId="165" fontId="14" fillId="3" borderId="1" xfId="0" applyNumberFormat="1" applyFont="1" applyFill="1" applyBorder="1" applyAlignment="1" applyProtection="1">
      <alignment horizontal="center"/>
    </xf>
    <xf numFmtId="2" fontId="16" fillId="4" borderId="8" xfId="0" applyNumberFormat="1" applyFont="1" applyFill="1" applyBorder="1" applyAlignment="1" applyProtection="1">
      <alignment horizontal="center"/>
    </xf>
    <xf numFmtId="0" fontId="13" fillId="0" borderId="0" xfId="0" applyFont="1" applyProtection="1"/>
    <xf numFmtId="165" fontId="15" fillId="0" borderId="8" xfId="0" applyNumberFormat="1" applyFont="1" applyFill="1" applyBorder="1" applyAlignment="1" applyProtection="1">
      <protection locked="0"/>
    </xf>
    <xf numFmtId="165" fontId="16" fillId="4" borderId="8" xfId="0" applyNumberFormat="1" applyFont="1" applyFill="1" applyBorder="1" applyAlignment="1" applyProtection="1"/>
    <xf numFmtId="0" fontId="13" fillId="0" borderId="0" xfId="0" applyFont="1"/>
    <xf numFmtId="0" fontId="15" fillId="0" borderId="0" xfId="0" applyFont="1" applyAlignment="1" applyProtection="1">
      <alignment wrapText="1"/>
    </xf>
    <xf numFmtId="0" fontId="15" fillId="0" borderId="13" xfId="0" applyFont="1" applyBorder="1" applyAlignment="1" applyProtection="1">
      <alignment wrapText="1"/>
    </xf>
    <xf numFmtId="0" fontId="15" fillId="0" borderId="0" xfId="0" applyFont="1" applyBorder="1" applyAlignment="1" applyProtection="1">
      <alignment wrapText="1"/>
    </xf>
    <xf numFmtId="0" fontId="15" fillId="0" borderId="11" xfId="0" applyFont="1" applyBorder="1" applyAlignment="1" applyProtection="1">
      <alignment wrapText="1"/>
    </xf>
    <xf numFmtId="0" fontId="15" fillId="0" borderId="12" xfId="0" applyFont="1" applyBorder="1" applyAlignment="1" applyProtection="1">
      <alignment wrapText="1"/>
    </xf>
    <xf numFmtId="0" fontId="14" fillId="0" borderId="12" xfId="0" applyFont="1" applyBorder="1" applyAlignment="1" applyProtection="1">
      <alignment wrapText="1"/>
    </xf>
    <xf numFmtId="0" fontId="14" fillId="3" borderId="8" xfId="0" applyFont="1" applyFill="1" applyBorder="1" applyAlignment="1" applyProtection="1">
      <alignment wrapText="1"/>
    </xf>
    <xf numFmtId="0" fontId="0" fillId="0" borderId="12" xfId="0" applyBorder="1" applyProtection="1"/>
    <xf numFmtId="0" fontId="14" fillId="0" borderId="13" xfId="0" applyFont="1" applyBorder="1" applyAlignment="1">
      <alignment horizontal="center"/>
    </xf>
    <xf numFmtId="0" fontId="14" fillId="0" borderId="8" xfId="0" applyFont="1" applyBorder="1" applyAlignment="1">
      <alignment horizontal="center"/>
    </xf>
    <xf numFmtId="0" fontId="15" fillId="0" borderId="11" xfId="0" applyFont="1" applyBorder="1" applyAlignment="1">
      <alignment horizontal="center"/>
    </xf>
    <xf numFmtId="164" fontId="15" fillId="0" borderId="11" xfId="0" applyNumberFormat="1" applyFont="1" applyBorder="1" applyAlignment="1">
      <alignment horizontal="center"/>
    </xf>
    <xf numFmtId="0" fontId="15" fillId="0" borderId="12" xfId="0" applyFont="1" applyBorder="1" applyAlignment="1">
      <alignment horizontal="center"/>
    </xf>
    <xf numFmtId="164" fontId="15" fillId="0" borderId="12" xfId="0" applyNumberFormat="1" applyFont="1" applyBorder="1" applyAlignment="1">
      <alignment horizontal="center"/>
    </xf>
    <xf numFmtId="0" fontId="14" fillId="0" borderId="9" xfId="0" applyFont="1" applyBorder="1"/>
    <xf numFmtId="0" fontId="14" fillId="0" borderId="1" xfId="0" applyFont="1" applyBorder="1"/>
    <xf numFmtId="0" fontId="14" fillId="0" borderId="0" xfId="0" applyFont="1" applyBorder="1" applyAlignment="1">
      <alignment horizontal="center"/>
    </xf>
    <xf numFmtId="0" fontId="15" fillId="0" borderId="0" xfId="0" applyFont="1" applyBorder="1"/>
    <xf numFmtId="0" fontId="14" fillId="0" borderId="0" xfId="0" applyFont="1" applyFill="1" applyBorder="1" applyAlignment="1"/>
    <xf numFmtId="164" fontId="15" fillId="0" borderId="0" xfId="0" applyNumberFormat="1" applyFont="1" applyBorder="1" applyAlignment="1">
      <alignment horizontal="center"/>
    </xf>
    <xf numFmtId="164" fontId="15" fillId="0" borderId="13" xfId="0" applyNumberFormat="1" applyFont="1" applyBorder="1" applyAlignment="1">
      <alignment horizontal="center"/>
    </xf>
    <xf numFmtId="16" fontId="15" fillId="0" borderId="0" xfId="0" applyNumberFormat="1" applyFont="1" applyAlignment="1">
      <alignment horizontal="center"/>
    </xf>
    <xf numFmtId="0" fontId="15" fillId="0" borderId="0" xfId="0" applyFont="1" applyAlignment="1">
      <alignment horizontal="center"/>
    </xf>
    <xf numFmtId="166" fontId="15" fillId="0" borderId="0" xfId="0" applyNumberFormat="1" applyFont="1" applyBorder="1" applyAlignment="1">
      <alignment horizontal="center"/>
    </xf>
    <xf numFmtId="166" fontId="15" fillId="0" borderId="0" xfId="0" applyNumberFormat="1" applyFont="1" applyBorder="1"/>
    <xf numFmtId="164" fontId="22" fillId="0" borderId="10" xfId="0" applyNumberFormat="1" applyFont="1" applyBorder="1"/>
    <xf numFmtId="10" fontId="16" fillId="0" borderId="8" xfId="0" applyNumberFormat="1" applyFont="1" applyBorder="1" applyAlignment="1">
      <alignment horizontal="center"/>
    </xf>
    <xf numFmtId="10" fontId="0" fillId="0" borderId="0" xfId="0" applyNumberFormat="1"/>
    <xf numFmtId="164" fontId="0" fillId="0" borderId="0" xfId="0" applyNumberFormat="1"/>
    <xf numFmtId="10" fontId="0" fillId="0" borderId="0" xfId="0" applyNumberFormat="1" applyAlignment="1">
      <alignment horizontal="center"/>
    </xf>
    <xf numFmtId="0" fontId="0" fillId="0" borderId="0" xfId="0" applyAlignment="1">
      <alignment horizontal="right"/>
    </xf>
    <xf numFmtId="0" fontId="14" fillId="5" borderId="13" xfId="0" applyFont="1" applyFill="1" applyBorder="1" applyAlignment="1">
      <alignment horizontal="center"/>
    </xf>
    <xf numFmtId="0" fontId="14" fillId="5" borderId="14" xfId="0" applyFont="1" applyFill="1" applyBorder="1" applyAlignment="1">
      <alignment horizontal="center"/>
    </xf>
    <xf numFmtId="10" fontId="15" fillId="0" borderId="13" xfId="0" applyNumberFormat="1" applyFont="1" applyBorder="1" applyAlignment="1" applyProtection="1">
      <alignment horizontal="center"/>
      <protection locked="0"/>
    </xf>
    <xf numFmtId="10" fontId="15" fillId="0" borderId="14" xfId="0" applyNumberFormat="1" applyFont="1" applyBorder="1" applyAlignment="1" applyProtection="1">
      <alignment horizontal="center"/>
      <protection locked="0"/>
    </xf>
    <xf numFmtId="10" fontId="16" fillId="4" borderId="14" xfId="0" applyNumberFormat="1" applyFont="1" applyFill="1" applyBorder="1" applyAlignment="1" applyProtection="1">
      <alignment horizontal="center"/>
      <protection locked="0"/>
    </xf>
    <xf numFmtId="0" fontId="13" fillId="3" borderId="9" xfId="0" applyFont="1" applyFill="1" applyBorder="1" applyAlignment="1" applyProtection="1">
      <alignment horizontal="center"/>
    </xf>
    <xf numFmtId="0" fontId="13" fillId="3" borderId="1" xfId="0" applyFont="1" applyFill="1" applyBorder="1" applyAlignment="1" applyProtection="1">
      <alignment horizontal="center"/>
    </xf>
    <xf numFmtId="0" fontId="13" fillId="3" borderId="10" xfId="0" applyFont="1" applyFill="1" applyBorder="1" applyAlignment="1" applyProtection="1">
      <alignment horizontal="center"/>
    </xf>
    <xf numFmtId="0" fontId="14" fillId="3" borderId="9" xfId="0" applyFont="1" applyFill="1" applyBorder="1" applyAlignment="1">
      <alignment horizontal="center"/>
    </xf>
    <xf numFmtId="0" fontId="14" fillId="3" borderId="1" xfId="0" applyFont="1" applyFill="1" applyBorder="1" applyAlignment="1">
      <alignment horizontal="center"/>
    </xf>
    <xf numFmtId="0" fontId="14" fillId="3" borderId="10" xfId="0" applyFont="1" applyFill="1" applyBorder="1" applyAlignment="1">
      <alignment horizontal="center"/>
    </xf>
    <xf numFmtId="0" fontId="14" fillId="5" borderId="9" xfId="0" applyFont="1" applyFill="1" applyBorder="1" applyAlignment="1">
      <alignment horizontal="center"/>
    </xf>
    <xf numFmtId="0" fontId="14" fillId="5" borderId="1" xfId="0" applyFont="1" applyFill="1" applyBorder="1" applyAlignment="1">
      <alignment horizontal="center"/>
    </xf>
    <xf numFmtId="0" fontId="14" fillId="3" borderId="8" xfId="0" applyFont="1" applyFill="1" applyBorder="1" applyAlignment="1" applyProtection="1">
      <alignment horizontal="center"/>
    </xf>
    <xf numFmtId="0" fontId="14" fillId="3" borderId="9" xfId="0" applyFont="1" applyFill="1" applyBorder="1" applyAlignment="1" applyProtection="1">
      <alignment horizontal="center"/>
    </xf>
    <xf numFmtId="0" fontId="14" fillId="3" borderId="1" xfId="0" applyFont="1" applyFill="1" applyBorder="1" applyAlignment="1" applyProtection="1">
      <alignment horizontal="center"/>
    </xf>
    <xf numFmtId="0" fontId="14" fillId="3" borderId="10" xfId="0" applyFont="1" applyFill="1" applyBorder="1" applyAlignment="1" applyProtection="1">
      <alignment horizontal="center"/>
    </xf>
    <xf numFmtId="0" fontId="14" fillId="3" borderId="2" xfId="0" applyFont="1" applyFill="1" applyBorder="1" applyAlignment="1" applyProtection="1">
      <alignment horizontal="center"/>
    </xf>
    <xf numFmtId="0" fontId="14" fillId="3" borderId="3" xfId="0" applyFont="1" applyFill="1" applyBorder="1" applyAlignment="1" applyProtection="1">
      <alignment horizontal="center"/>
    </xf>
    <xf numFmtId="0" fontId="14" fillId="3" borderId="4" xfId="0" applyFont="1" applyFill="1" applyBorder="1" applyAlignment="1" applyProtection="1">
      <alignment horizontal="center"/>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9DF1E1"/>
      <color rgb="FFBAD3D4"/>
      <color rgb="FFA3D4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4619624</xdr:colOff>
      <xdr:row>1</xdr:row>
      <xdr:rowOff>436</xdr:rowOff>
    </xdr:from>
    <xdr:to>
      <xdr:col>2</xdr:col>
      <xdr:colOff>99822</xdr:colOff>
      <xdr:row>3</xdr:row>
      <xdr:rowOff>152399</xdr:rowOff>
    </xdr:to>
    <xdr:pic>
      <xdr:nvPicPr>
        <xdr:cNvPr id="3" name="Picture 2">
          <a:extLst>
            <a:ext uri="{FF2B5EF4-FFF2-40B4-BE49-F238E27FC236}">
              <a16:creationId xmlns:a16="http://schemas.microsoft.com/office/drawing/2014/main" id="{3A593614-4F19-4DE7-85AB-5C8243DBD8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19624" y="76636"/>
          <a:ext cx="2709673" cy="66631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1047749</xdr:colOff>
      <xdr:row>0</xdr:row>
      <xdr:rowOff>76199</xdr:rowOff>
    </xdr:from>
    <xdr:to>
      <xdr:col>6</xdr:col>
      <xdr:colOff>111763</xdr:colOff>
      <xdr:row>3</xdr:row>
      <xdr:rowOff>142875</xdr:rowOff>
    </xdr:to>
    <xdr:pic>
      <xdr:nvPicPr>
        <xdr:cNvPr id="3" name="Picture 2">
          <a:extLst>
            <a:ext uri="{FF2B5EF4-FFF2-40B4-BE49-F238E27FC236}">
              <a16:creationId xmlns:a16="http://schemas.microsoft.com/office/drawing/2014/main" id="{429E94E2-A236-4012-99DF-5799EF2F7E9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57674" y="76199"/>
          <a:ext cx="2750189" cy="67627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419099</xdr:colOff>
      <xdr:row>0</xdr:row>
      <xdr:rowOff>152399</xdr:rowOff>
    </xdr:from>
    <xdr:to>
      <xdr:col>5</xdr:col>
      <xdr:colOff>109858</xdr:colOff>
      <xdr:row>3</xdr:row>
      <xdr:rowOff>76200</xdr:rowOff>
    </xdr:to>
    <xdr:pic>
      <xdr:nvPicPr>
        <xdr:cNvPr id="3" name="Picture 2">
          <a:extLst>
            <a:ext uri="{FF2B5EF4-FFF2-40B4-BE49-F238E27FC236}">
              <a16:creationId xmlns:a16="http://schemas.microsoft.com/office/drawing/2014/main" id="{B66AE339-57AA-44D4-ADFE-9431554B698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24399" y="152399"/>
          <a:ext cx="2633984" cy="6477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85723</xdr:colOff>
      <xdr:row>0</xdr:row>
      <xdr:rowOff>66674</xdr:rowOff>
    </xdr:from>
    <xdr:to>
      <xdr:col>5</xdr:col>
      <xdr:colOff>95249</xdr:colOff>
      <xdr:row>3</xdr:row>
      <xdr:rowOff>98841</xdr:rowOff>
    </xdr:to>
    <xdr:pic>
      <xdr:nvPicPr>
        <xdr:cNvPr id="3" name="Picture 2">
          <a:extLst>
            <a:ext uri="{FF2B5EF4-FFF2-40B4-BE49-F238E27FC236}">
              <a16:creationId xmlns:a16="http://schemas.microsoft.com/office/drawing/2014/main" id="{A80621BE-7DBA-4EBA-8B9B-0A1684F47D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67423" y="66674"/>
          <a:ext cx="2609851" cy="6417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114299</xdr:colOff>
      <xdr:row>1</xdr:row>
      <xdr:rowOff>57149</xdr:rowOff>
    </xdr:from>
    <xdr:to>
      <xdr:col>3</xdr:col>
      <xdr:colOff>788038</xdr:colOff>
      <xdr:row>4</xdr:row>
      <xdr:rowOff>19050</xdr:rowOff>
    </xdr:to>
    <xdr:pic>
      <xdr:nvPicPr>
        <xdr:cNvPr id="4" name="Picture 3">
          <a:extLst>
            <a:ext uri="{FF2B5EF4-FFF2-40B4-BE49-F238E27FC236}">
              <a16:creationId xmlns:a16="http://schemas.microsoft.com/office/drawing/2014/main" id="{64D19CF4-C9D9-4923-8E04-7CD568D4F1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05149" y="114299"/>
          <a:ext cx="2362839" cy="5810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57148</xdr:colOff>
      <xdr:row>1</xdr:row>
      <xdr:rowOff>85724</xdr:rowOff>
    </xdr:from>
    <xdr:to>
      <xdr:col>3</xdr:col>
      <xdr:colOff>808351</xdr:colOff>
      <xdr:row>4</xdr:row>
      <xdr:rowOff>38099</xdr:rowOff>
    </xdr:to>
    <xdr:pic>
      <xdr:nvPicPr>
        <xdr:cNvPr id="4" name="Picture 3">
          <a:extLst>
            <a:ext uri="{FF2B5EF4-FFF2-40B4-BE49-F238E27FC236}">
              <a16:creationId xmlns:a16="http://schemas.microsoft.com/office/drawing/2014/main" id="{FA628D58-557A-4642-B7E7-AD3970B66F0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47998" y="152399"/>
          <a:ext cx="2440303" cy="6000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104775</xdr:colOff>
      <xdr:row>1</xdr:row>
      <xdr:rowOff>123825</xdr:rowOff>
    </xdr:from>
    <xdr:to>
      <xdr:col>3</xdr:col>
      <xdr:colOff>766445</xdr:colOff>
      <xdr:row>4</xdr:row>
      <xdr:rowOff>54964</xdr:rowOff>
    </xdr:to>
    <xdr:pic>
      <xdr:nvPicPr>
        <xdr:cNvPr id="4" name="Picture 3">
          <a:extLst>
            <a:ext uri="{FF2B5EF4-FFF2-40B4-BE49-F238E27FC236}">
              <a16:creationId xmlns:a16="http://schemas.microsoft.com/office/drawing/2014/main" id="{5504E9E7-EDC7-4FA8-9B9C-79802F8A862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05150" y="285750"/>
          <a:ext cx="2353945" cy="5788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142875</xdr:colOff>
      <xdr:row>1</xdr:row>
      <xdr:rowOff>95251</xdr:rowOff>
    </xdr:from>
    <xdr:to>
      <xdr:col>3</xdr:col>
      <xdr:colOff>847725</xdr:colOff>
      <xdr:row>4</xdr:row>
      <xdr:rowOff>35447</xdr:rowOff>
    </xdr:to>
    <xdr:pic>
      <xdr:nvPicPr>
        <xdr:cNvPr id="4" name="Picture 3">
          <a:extLst>
            <a:ext uri="{FF2B5EF4-FFF2-40B4-BE49-F238E27FC236}">
              <a16:creationId xmlns:a16="http://schemas.microsoft.com/office/drawing/2014/main" id="{2820285C-70F7-400F-8C30-3AB76AB09E2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52775" y="190501"/>
          <a:ext cx="2390775" cy="5878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38100</xdr:colOff>
      <xdr:row>0</xdr:row>
      <xdr:rowOff>152401</xdr:rowOff>
    </xdr:from>
    <xdr:to>
      <xdr:col>3</xdr:col>
      <xdr:colOff>831215</xdr:colOff>
      <xdr:row>3</xdr:row>
      <xdr:rowOff>180976</xdr:rowOff>
    </xdr:to>
    <xdr:pic>
      <xdr:nvPicPr>
        <xdr:cNvPr id="4" name="Picture 3">
          <a:extLst>
            <a:ext uri="{FF2B5EF4-FFF2-40B4-BE49-F238E27FC236}">
              <a16:creationId xmlns:a16="http://schemas.microsoft.com/office/drawing/2014/main" id="{F93F7D84-0D88-44E9-B1C5-B0B849013F1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38475" y="152401"/>
          <a:ext cx="2479040" cy="6096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19050</xdr:colOff>
      <xdr:row>0</xdr:row>
      <xdr:rowOff>114300</xdr:rowOff>
    </xdr:from>
    <xdr:to>
      <xdr:col>3</xdr:col>
      <xdr:colOff>854075</xdr:colOff>
      <xdr:row>3</xdr:row>
      <xdr:rowOff>153961</xdr:rowOff>
    </xdr:to>
    <xdr:pic>
      <xdr:nvPicPr>
        <xdr:cNvPr id="4" name="Picture 3">
          <a:extLst>
            <a:ext uri="{FF2B5EF4-FFF2-40B4-BE49-F238E27FC236}">
              <a16:creationId xmlns:a16="http://schemas.microsoft.com/office/drawing/2014/main" id="{DA5EC06C-C009-46B0-99E0-259A97BAEA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57525" y="114300"/>
          <a:ext cx="2524125" cy="62068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1010477</xdr:colOff>
      <xdr:row>0</xdr:row>
      <xdr:rowOff>149087</xdr:rowOff>
    </xdr:from>
    <xdr:to>
      <xdr:col>6</xdr:col>
      <xdr:colOff>66260</xdr:colOff>
      <xdr:row>3</xdr:row>
      <xdr:rowOff>24848</xdr:rowOff>
    </xdr:to>
    <xdr:pic>
      <xdr:nvPicPr>
        <xdr:cNvPr id="4" name="Picture 3">
          <a:extLst>
            <a:ext uri="{FF2B5EF4-FFF2-40B4-BE49-F238E27FC236}">
              <a16:creationId xmlns:a16="http://schemas.microsoft.com/office/drawing/2014/main" id="{2AE3442C-1261-4DC5-BC44-5B55A83452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23520" y="149087"/>
          <a:ext cx="2526197" cy="6211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63"/>
  <sheetViews>
    <sheetView showGridLines="0" topLeftCell="A9" zoomScale="132" workbookViewId="0">
      <selection activeCell="B23" sqref="B23"/>
    </sheetView>
  </sheetViews>
  <sheetFormatPr defaultColWidth="11" defaultRowHeight="12.75" x14ac:dyDescent="0.2"/>
  <cols>
    <col min="1" max="1" width="4.125" style="1" customWidth="1"/>
    <col min="2" max="2" width="94.875" style="1" customWidth="1"/>
    <col min="3" max="3" width="11" style="1" customWidth="1"/>
    <col min="4" max="4" width="3.875" style="1" bestFit="1" customWidth="1"/>
    <col min="5" max="5" width="4.125" style="1" bestFit="1" customWidth="1"/>
    <col min="6" max="6" width="5.625" style="1" bestFit="1" customWidth="1"/>
    <col min="7" max="7" width="6" style="1" bestFit="1" customWidth="1"/>
    <col min="8" max="16384" width="11" style="1"/>
  </cols>
  <sheetData>
    <row r="1" spans="2:6" ht="6" customHeight="1" x14ac:dyDescent="0.2"/>
    <row r="2" spans="2:6" ht="20.25" x14ac:dyDescent="0.3">
      <c r="B2" s="15" t="s">
        <v>81</v>
      </c>
      <c r="C2" s="7"/>
      <c r="D2" s="6"/>
      <c r="E2" s="6"/>
      <c r="F2" s="6"/>
    </row>
    <row r="3" spans="2:6" ht="20.25" x14ac:dyDescent="0.3">
      <c r="B3" s="15" t="s">
        <v>82</v>
      </c>
      <c r="C3" s="7"/>
      <c r="D3" s="6"/>
      <c r="E3" s="6"/>
      <c r="F3" s="6"/>
    </row>
    <row r="4" spans="2:6" ht="15.75" x14ac:dyDescent="0.25">
      <c r="B4" s="62"/>
    </row>
    <row r="5" spans="2:6" ht="45" x14ac:dyDescent="0.2">
      <c r="B5" s="102" t="s">
        <v>83</v>
      </c>
    </row>
    <row r="6" spans="2:6" ht="15" x14ac:dyDescent="0.2">
      <c r="B6" s="102"/>
    </row>
    <row r="7" spans="2:6" ht="15" x14ac:dyDescent="0.2">
      <c r="B7" s="102" t="s">
        <v>27</v>
      </c>
    </row>
    <row r="8" spans="2:6" ht="15" x14ac:dyDescent="0.2">
      <c r="B8" s="102"/>
    </row>
    <row r="9" spans="2:6" ht="15.75" x14ac:dyDescent="0.25">
      <c r="B9" s="108" t="s">
        <v>56</v>
      </c>
    </row>
    <row r="10" spans="2:6" ht="45" x14ac:dyDescent="0.2">
      <c r="B10" s="103" t="s">
        <v>80</v>
      </c>
    </row>
    <row r="11" spans="2:6" ht="15" x14ac:dyDescent="0.2">
      <c r="B11" s="104"/>
    </row>
    <row r="12" spans="2:6" ht="15.75" x14ac:dyDescent="0.25">
      <c r="B12" s="108" t="s">
        <v>57</v>
      </c>
    </row>
    <row r="13" spans="2:6" ht="60" x14ac:dyDescent="0.2">
      <c r="B13" s="105" t="s">
        <v>134</v>
      </c>
    </row>
    <row r="14" spans="2:6" ht="15" x14ac:dyDescent="0.2">
      <c r="B14" s="106"/>
    </row>
    <row r="15" spans="2:6" ht="15" x14ac:dyDescent="0.2">
      <c r="B15" s="106" t="s">
        <v>58</v>
      </c>
    </row>
    <row r="16" spans="2:6" ht="15" x14ac:dyDescent="0.2">
      <c r="B16" s="106" t="s">
        <v>76</v>
      </c>
    </row>
    <row r="17" spans="2:2" ht="15" x14ac:dyDescent="0.2">
      <c r="B17" s="106" t="s">
        <v>77</v>
      </c>
    </row>
    <row r="18" spans="2:2" ht="15.75" x14ac:dyDescent="0.25">
      <c r="B18" s="106" t="s">
        <v>113</v>
      </c>
    </row>
    <row r="19" spans="2:2" ht="15.75" x14ac:dyDescent="0.25">
      <c r="B19" s="106" t="s">
        <v>114</v>
      </c>
    </row>
    <row r="20" spans="2:2" ht="30.75" x14ac:dyDescent="0.2">
      <c r="B20" s="106" t="s">
        <v>115</v>
      </c>
    </row>
    <row r="21" spans="2:2" ht="45" x14ac:dyDescent="0.2">
      <c r="B21" s="106" t="s">
        <v>126</v>
      </c>
    </row>
    <row r="22" spans="2:2" ht="15" x14ac:dyDescent="0.2">
      <c r="B22" s="106"/>
    </row>
    <row r="23" spans="2:2" ht="15" x14ac:dyDescent="0.2">
      <c r="B23" s="106" t="s">
        <v>135</v>
      </c>
    </row>
    <row r="24" spans="2:2" ht="15.75" x14ac:dyDescent="0.25">
      <c r="B24" s="106" t="s">
        <v>136</v>
      </c>
    </row>
    <row r="25" spans="2:2" ht="15.75" x14ac:dyDescent="0.25">
      <c r="B25" s="106" t="s">
        <v>137</v>
      </c>
    </row>
    <row r="26" spans="2:2" ht="30.75" x14ac:dyDescent="0.25">
      <c r="B26" s="106" t="s">
        <v>138</v>
      </c>
    </row>
    <row r="27" spans="2:2" x14ac:dyDescent="0.2">
      <c r="B27" s="109"/>
    </row>
    <row r="28" spans="2:2" ht="75" x14ac:dyDescent="0.2">
      <c r="B28" s="103" t="s">
        <v>116</v>
      </c>
    </row>
    <row r="30" spans="2:2" ht="15.75" x14ac:dyDescent="0.25">
      <c r="B30" s="108" t="s">
        <v>26</v>
      </c>
    </row>
    <row r="31" spans="2:2" ht="45" x14ac:dyDescent="0.2">
      <c r="B31" s="105" t="s">
        <v>68</v>
      </c>
    </row>
    <row r="32" spans="2:2" ht="15" x14ac:dyDescent="0.2">
      <c r="B32" s="106"/>
    </row>
    <row r="33" spans="2:2" ht="15" x14ac:dyDescent="0.2">
      <c r="B33" s="106" t="s">
        <v>69</v>
      </c>
    </row>
    <row r="34" spans="2:2" ht="15" x14ac:dyDescent="0.2">
      <c r="B34" s="106" t="s">
        <v>71</v>
      </c>
    </row>
    <row r="35" spans="2:2" ht="15" x14ac:dyDescent="0.2">
      <c r="B35" s="106" t="s">
        <v>72</v>
      </c>
    </row>
    <row r="36" spans="2:2" ht="45" x14ac:dyDescent="0.2">
      <c r="B36" s="106" t="s">
        <v>73</v>
      </c>
    </row>
    <row r="37" spans="2:2" ht="15.75" x14ac:dyDescent="0.25">
      <c r="B37" s="103" t="s">
        <v>117</v>
      </c>
    </row>
    <row r="38" spans="2:2" ht="15" x14ac:dyDescent="0.2">
      <c r="B38" s="104"/>
    </row>
    <row r="39" spans="2:2" ht="15.75" x14ac:dyDescent="0.25">
      <c r="B39" s="108" t="s">
        <v>92</v>
      </c>
    </row>
    <row r="40" spans="2:2" ht="60" x14ac:dyDescent="0.2">
      <c r="B40" s="106" t="s">
        <v>93</v>
      </c>
    </row>
    <row r="41" spans="2:2" ht="15" x14ac:dyDescent="0.2">
      <c r="B41" s="106"/>
    </row>
    <row r="42" spans="2:2" ht="15" x14ac:dyDescent="0.2">
      <c r="B42" s="106" t="s">
        <v>74</v>
      </c>
    </row>
    <row r="43" spans="2:2" ht="15" x14ac:dyDescent="0.2">
      <c r="B43" s="106" t="s">
        <v>75</v>
      </c>
    </row>
    <row r="44" spans="2:2" ht="15" x14ac:dyDescent="0.2">
      <c r="B44" s="106" t="s">
        <v>28</v>
      </c>
    </row>
    <row r="45" spans="2:2" ht="45" x14ac:dyDescent="0.2">
      <c r="B45" s="106" t="s">
        <v>29</v>
      </c>
    </row>
    <row r="46" spans="2:2" ht="15.75" x14ac:dyDescent="0.25">
      <c r="B46" s="103" t="s">
        <v>118</v>
      </c>
    </row>
    <row r="47" spans="2:2" ht="15" x14ac:dyDescent="0.2">
      <c r="B47" s="102"/>
    </row>
    <row r="48" spans="2:2" ht="15.75" x14ac:dyDescent="0.25">
      <c r="B48" s="108" t="s">
        <v>41</v>
      </c>
    </row>
    <row r="49" spans="2:2" ht="45" x14ac:dyDescent="0.2">
      <c r="B49" s="106" t="s">
        <v>84</v>
      </c>
    </row>
    <row r="50" spans="2:2" ht="15" x14ac:dyDescent="0.2">
      <c r="B50" s="106"/>
    </row>
    <row r="51" spans="2:2" ht="15.75" x14ac:dyDescent="0.25">
      <c r="B51" s="107" t="s">
        <v>34</v>
      </c>
    </row>
    <row r="52" spans="2:2" ht="15" x14ac:dyDescent="0.2">
      <c r="B52" s="106" t="s">
        <v>42</v>
      </c>
    </row>
    <row r="53" spans="2:2" ht="15" x14ac:dyDescent="0.2">
      <c r="B53" s="106" t="s">
        <v>43</v>
      </c>
    </row>
    <row r="54" spans="2:2" ht="15" x14ac:dyDescent="0.2">
      <c r="B54" s="106" t="s">
        <v>46</v>
      </c>
    </row>
    <row r="55" spans="2:2" ht="15" x14ac:dyDescent="0.2">
      <c r="B55" s="106" t="s">
        <v>44</v>
      </c>
    </row>
    <row r="56" spans="2:2" ht="15.75" x14ac:dyDescent="0.25">
      <c r="B56" s="106" t="s">
        <v>119</v>
      </c>
    </row>
    <row r="57" spans="2:2" ht="15" x14ac:dyDescent="0.2">
      <c r="B57" s="106"/>
    </row>
    <row r="58" spans="2:2" ht="15.75" x14ac:dyDescent="0.25">
      <c r="B58" s="107" t="s">
        <v>39</v>
      </c>
    </row>
    <row r="59" spans="2:2" ht="15" x14ac:dyDescent="0.2">
      <c r="B59" s="106" t="s">
        <v>42</v>
      </c>
    </row>
    <row r="60" spans="2:2" ht="15" x14ac:dyDescent="0.2">
      <c r="B60" s="106" t="s">
        <v>43</v>
      </c>
    </row>
    <row r="61" spans="2:2" ht="15" x14ac:dyDescent="0.2">
      <c r="B61" s="106" t="s">
        <v>45</v>
      </c>
    </row>
    <row r="62" spans="2:2" ht="15" x14ac:dyDescent="0.2">
      <c r="B62" s="106" t="s">
        <v>44</v>
      </c>
    </row>
    <row r="63" spans="2:2" ht="15.75" x14ac:dyDescent="0.25">
      <c r="B63" s="103" t="s">
        <v>120</v>
      </c>
    </row>
  </sheetData>
  <sheetProtection selectLockedCells="1"/>
  <pageMargins left="0.75" right="0.75" top="1" bottom="1" header="0.5" footer="0.5"/>
  <pageSetup orientation="portrait" horizontalDpi="4294967292" vertic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7"/>
  <sheetViews>
    <sheetView showGridLines="0" topLeftCell="A2" zoomScale="150" workbookViewId="0">
      <selection activeCell="J15" sqref="J15"/>
    </sheetView>
  </sheetViews>
  <sheetFormatPr defaultColWidth="10.625" defaultRowHeight="12.75" x14ac:dyDescent="0.2"/>
  <cols>
    <col min="1" max="1" width="13" style="1" customWidth="1"/>
    <col min="2" max="2" width="15.125" style="1" customWidth="1"/>
    <col min="3" max="3" width="14" style="1" customWidth="1"/>
    <col min="4" max="4" width="18.375" style="1" customWidth="1"/>
    <col min="5" max="5" width="14.375" style="1" customWidth="1"/>
    <col min="6" max="6" width="15.625" style="1" customWidth="1"/>
    <col min="7" max="7" width="8" style="1" customWidth="1"/>
    <col min="8" max="8" width="3.875" style="1" bestFit="1" customWidth="1"/>
    <col min="9" max="9" width="4.125" style="1" bestFit="1" customWidth="1"/>
    <col min="10" max="10" width="5.625" style="1" bestFit="1" customWidth="1"/>
    <col min="11" max="11" width="6" style="1" bestFit="1" customWidth="1"/>
    <col min="12" max="16384" width="10.625" style="1"/>
  </cols>
  <sheetData>
    <row r="1" spans="1:7" ht="7.5" customHeight="1" x14ac:dyDescent="0.25">
      <c r="C1" s="7"/>
      <c r="D1" s="6"/>
      <c r="E1" s="6"/>
      <c r="F1" s="6"/>
    </row>
    <row r="2" spans="1:7" ht="20.25" x14ac:dyDescent="0.3">
      <c r="A2" s="15" t="s">
        <v>65</v>
      </c>
      <c r="B2" s="88"/>
      <c r="C2" s="60"/>
      <c r="D2" s="61"/>
      <c r="E2" s="61"/>
      <c r="F2" s="61"/>
    </row>
    <row r="3" spans="1:7" ht="20.25" x14ac:dyDescent="0.3">
      <c r="A3" s="15" t="s">
        <v>25</v>
      </c>
      <c r="B3" s="88"/>
      <c r="C3" s="59"/>
      <c r="D3" s="59"/>
      <c r="E3" s="59"/>
      <c r="F3" s="59"/>
    </row>
    <row r="4" spans="1:7" ht="16.5" customHeight="1" x14ac:dyDescent="0.25">
      <c r="A4" s="59"/>
      <c r="B4" s="62"/>
      <c r="C4" s="59"/>
      <c r="D4" s="59"/>
      <c r="E4" s="59"/>
      <c r="F4" s="59"/>
    </row>
    <row r="5" spans="1:7" ht="14.45" customHeight="1" x14ac:dyDescent="0.25">
      <c r="A5" s="147" t="s">
        <v>64</v>
      </c>
      <c r="B5" s="148"/>
      <c r="C5" s="148"/>
      <c r="D5" s="148"/>
      <c r="E5" s="148"/>
      <c r="F5" s="149"/>
    </row>
    <row r="6" spans="1:7" ht="15.75" x14ac:dyDescent="0.25">
      <c r="A6" s="63" t="s">
        <v>70</v>
      </c>
      <c r="B6" s="63" t="s">
        <v>63</v>
      </c>
      <c r="C6" s="63" t="s">
        <v>0</v>
      </c>
      <c r="D6" s="63" t="s">
        <v>31</v>
      </c>
      <c r="E6" s="63" t="s">
        <v>32</v>
      </c>
      <c r="F6" s="63" t="s">
        <v>33</v>
      </c>
    </row>
    <row r="7" spans="1:7" ht="15" x14ac:dyDescent="0.2">
      <c r="A7" s="81" t="s">
        <v>86</v>
      </c>
      <c r="B7" s="77" t="s">
        <v>22</v>
      </c>
      <c r="C7" s="77" t="s">
        <v>3</v>
      </c>
      <c r="D7" s="78">
        <f>CHOOSE(MATCH(C7,{"A+","A","A-","B+","B","B-","C+","C","C-","D+","D","D-","F","N/A"},0),12,11,10,9,8,7,6,5,4,3,2,1,0,0)</f>
        <v>8</v>
      </c>
      <c r="E7" s="77">
        <v>0.5</v>
      </c>
      <c r="F7" s="80">
        <f>E7*D7</f>
        <v>4</v>
      </c>
    </row>
    <row r="8" spans="1:7" ht="15" x14ac:dyDescent="0.2">
      <c r="A8" s="81" t="s">
        <v>87</v>
      </c>
      <c r="B8" s="77" t="s">
        <v>23</v>
      </c>
      <c r="C8" s="77" t="s">
        <v>4</v>
      </c>
      <c r="D8" s="78">
        <f>CHOOSE(MATCH(C8,{"A+","A","A-","B+","B","B-","C+","C","C-","D+","D","D-","F","N/A"},0),12,11,10,9,8,7,6,5,4,3,2,1,0,0)</f>
        <v>10</v>
      </c>
      <c r="E8" s="79">
        <v>0.5</v>
      </c>
      <c r="F8" s="80">
        <f>E8*D8</f>
        <v>5</v>
      </c>
    </row>
    <row r="9" spans="1:7" ht="15" x14ac:dyDescent="0.2">
      <c r="A9" s="77" t="s">
        <v>2</v>
      </c>
      <c r="B9" s="77" t="s">
        <v>2</v>
      </c>
      <c r="C9" s="77" t="s">
        <v>2</v>
      </c>
      <c r="D9" s="78">
        <f>CHOOSE(MATCH(C9,{"A+","A","A-","B+","B","B-","C+","C","C-","D+","D","D-","F","N/A"},0),12,11,10,9,8,7,6,5,4,3,2,1,0,0)</f>
        <v>0</v>
      </c>
      <c r="E9" s="79">
        <v>0</v>
      </c>
      <c r="F9" s="80">
        <f>E9*D9</f>
        <v>0</v>
      </c>
    </row>
    <row r="10" spans="1:7" ht="15" x14ac:dyDescent="0.2">
      <c r="A10" s="77" t="s">
        <v>2</v>
      </c>
      <c r="B10" s="77" t="s">
        <v>2</v>
      </c>
      <c r="C10" s="77" t="s">
        <v>2</v>
      </c>
      <c r="D10" s="78">
        <f>CHOOSE(MATCH(C10,{"A+","A","A-","B+","B","B-","C+","C","C-","D+","D","D-","F","N/A"},0),12,11,10,9,8,7,6,5,4,3,2,1,0,0)</f>
        <v>0</v>
      </c>
      <c r="E10" s="79">
        <v>0</v>
      </c>
      <c r="F10" s="80">
        <f>E10*D10</f>
        <v>0</v>
      </c>
    </row>
    <row r="11" spans="1:7" ht="15" x14ac:dyDescent="0.2">
      <c r="A11" s="77" t="s">
        <v>2</v>
      </c>
      <c r="B11" s="77" t="s">
        <v>2</v>
      </c>
      <c r="C11" s="77" t="s">
        <v>2</v>
      </c>
      <c r="D11" s="78">
        <f>CHOOSE(MATCH(C11,{"A+","A","A-","B+","B","B-","C+","C","C-","D+","D","D-","F","N/A"},0),12,11,10,9,8,7,6,5,4,3,2,1,0,0)</f>
        <v>0</v>
      </c>
      <c r="E11" s="79">
        <v>0</v>
      </c>
      <c r="F11" s="80">
        <f>E11*D11</f>
        <v>0</v>
      </c>
      <c r="G11" s="4"/>
    </row>
    <row r="12" spans="1:7" ht="15" x14ac:dyDescent="0.2">
      <c r="A12" s="77" t="s">
        <v>2</v>
      </c>
      <c r="B12" s="77" t="s">
        <v>2</v>
      </c>
      <c r="C12" s="77" t="s">
        <v>2</v>
      </c>
      <c r="D12" s="78">
        <f>CHOOSE(MATCH(C12,{"A+","A","A-","B+","B","B-","C+","C","C-","D+","D","D-","F","N/A"},0),12,11,10,9,8,7,6,5,4,3,2,1,0,0)</f>
        <v>0</v>
      </c>
      <c r="E12" s="79">
        <v>0</v>
      </c>
      <c r="F12" s="80">
        <f t="shared" ref="F12:F18" si="0">E12*D12</f>
        <v>0</v>
      </c>
    </row>
    <row r="13" spans="1:7" ht="15" x14ac:dyDescent="0.2">
      <c r="A13" s="77" t="s">
        <v>2</v>
      </c>
      <c r="B13" s="77" t="s">
        <v>2</v>
      </c>
      <c r="C13" s="77" t="s">
        <v>2</v>
      </c>
      <c r="D13" s="78">
        <f>CHOOSE(MATCH(C13,{"A+","A","A-","B+","B","B-","C+","C","C-","D+","D","D-","F","N/A"},0),12,11,10,9,8,7,6,5,4,3,2,1,0,0)</f>
        <v>0</v>
      </c>
      <c r="E13" s="79">
        <v>0</v>
      </c>
      <c r="F13" s="80">
        <f t="shared" si="0"/>
        <v>0</v>
      </c>
    </row>
    <row r="14" spans="1:7" ht="15" x14ac:dyDescent="0.2">
      <c r="A14" s="77" t="s">
        <v>2</v>
      </c>
      <c r="B14" s="77" t="s">
        <v>2</v>
      </c>
      <c r="C14" s="77" t="s">
        <v>2</v>
      </c>
      <c r="D14" s="78">
        <f>CHOOSE(MATCH(C14,{"A+","A","A-","B+","B","B-","C+","C","C-","D+","D","D-","F","N/A"},0),12,11,10,9,8,7,6,5,4,3,2,1,0,0)</f>
        <v>0</v>
      </c>
      <c r="E14" s="79">
        <v>0</v>
      </c>
      <c r="F14" s="80">
        <f t="shared" si="0"/>
        <v>0</v>
      </c>
    </row>
    <row r="15" spans="1:7" ht="15" x14ac:dyDescent="0.2">
      <c r="A15" s="77" t="s">
        <v>2</v>
      </c>
      <c r="B15" s="77" t="s">
        <v>2</v>
      </c>
      <c r="C15" s="77" t="s">
        <v>2</v>
      </c>
      <c r="D15" s="78">
        <f>CHOOSE(MATCH(C15,{"A+","A","A-","B+","B","B-","C+","C","C-","D+","D","D-","F","N/A"},0),12,11,10,9,8,7,6,5,4,3,2,1,0,0)</f>
        <v>0</v>
      </c>
      <c r="E15" s="79">
        <v>0</v>
      </c>
      <c r="F15" s="80">
        <f t="shared" si="0"/>
        <v>0</v>
      </c>
    </row>
    <row r="16" spans="1:7" ht="15" x14ac:dyDescent="0.2">
      <c r="A16" s="77" t="s">
        <v>2</v>
      </c>
      <c r="B16" s="77" t="s">
        <v>2</v>
      </c>
      <c r="C16" s="77" t="s">
        <v>2</v>
      </c>
      <c r="D16" s="78">
        <f>CHOOSE(MATCH(C16,{"A+","A","A-","B+","B","B-","C+","C","C-","D+","D","D-","F","N/A"},0),12,11,10,9,8,7,6,5,4,3,2,1,0,0)</f>
        <v>0</v>
      </c>
      <c r="E16" s="79">
        <v>0</v>
      </c>
      <c r="F16" s="80">
        <f t="shared" si="0"/>
        <v>0</v>
      </c>
    </row>
    <row r="17" spans="1:6" ht="15" x14ac:dyDescent="0.2">
      <c r="A17" s="77" t="s">
        <v>2</v>
      </c>
      <c r="B17" s="77" t="s">
        <v>2</v>
      </c>
      <c r="C17" s="77" t="s">
        <v>2</v>
      </c>
      <c r="D17" s="78">
        <f>CHOOSE(MATCH(C17,{"A+","A","A-","B+","B","B-","C+","C","C-","D+","D","D-","F","N/A"},0),12,11,10,9,8,7,6,5,4,3,2,1,0,0)</f>
        <v>0</v>
      </c>
      <c r="E17" s="79">
        <v>0</v>
      </c>
      <c r="F17" s="80">
        <f t="shared" si="0"/>
        <v>0</v>
      </c>
    </row>
    <row r="18" spans="1:6" ht="15" x14ac:dyDescent="0.2">
      <c r="A18" s="77" t="s">
        <v>2</v>
      </c>
      <c r="B18" s="77" t="s">
        <v>2</v>
      </c>
      <c r="C18" s="77" t="s">
        <v>2</v>
      </c>
      <c r="D18" s="78">
        <f>CHOOSE(MATCH(C18,{"A+","A","A-","B+","B","B-","C+","C","C-","D+","D","D-","F","N/A"},0),12,11,10,9,8,7,6,5,4,3,2,1,0,0)</f>
        <v>0</v>
      </c>
      <c r="E18" s="79">
        <v>0</v>
      </c>
      <c r="F18" s="80">
        <f t="shared" si="0"/>
        <v>0</v>
      </c>
    </row>
    <row r="19" spans="1:6" ht="15" x14ac:dyDescent="0.2">
      <c r="A19" s="77" t="s">
        <v>2</v>
      </c>
      <c r="B19" s="77" t="s">
        <v>2</v>
      </c>
      <c r="C19" s="77" t="s">
        <v>2</v>
      </c>
      <c r="D19" s="78">
        <f>CHOOSE(MATCH(C19,{"A+","A","A-","B+","B","B-","C+","C","C-","D+","D","D-","F","N/A"},0),12,11,10,9,8,7,6,5,4,3,2,1,0,0)</f>
        <v>0</v>
      </c>
      <c r="E19" s="79">
        <v>0</v>
      </c>
      <c r="F19" s="80">
        <f>E19*D19</f>
        <v>0</v>
      </c>
    </row>
    <row r="20" spans="1:6" ht="15" x14ac:dyDescent="0.2">
      <c r="A20" s="77" t="s">
        <v>2</v>
      </c>
      <c r="B20" s="77" t="s">
        <v>2</v>
      </c>
      <c r="C20" s="77" t="s">
        <v>2</v>
      </c>
      <c r="D20" s="78">
        <f>CHOOSE(MATCH(C20,{"A+","A","A-","B+","B","B-","C+","C","C-","D+","D","D-","F","N/A"},0),12,11,10,9,8,7,6,5,4,3,2,1,0,0)</f>
        <v>0</v>
      </c>
      <c r="E20" s="79">
        <v>0</v>
      </c>
      <c r="F20" s="80">
        <f>E20*D20</f>
        <v>0</v>
      </c>
    </row>
    <row r="21" spans="1:6" ht="15" x14ac:dyDescent="0.2">
      <c r="A21" s="77" t="s">
        <v>2</v>
      </c>
      <c r="B21" s="77" t="s">
        <v>2</v>
      </c>
      <c r="C21" s="77" t="s">
        <v>2</v>
      </c>
      <c r="D21" s="78">
        <f>CHOOSE(MATCH(C21,{"A+","A","A-","B+","B","B-","C+","C","C-","D+","D","D-","F","N/A"},0),12,11,10,9,8,7,6,5,4,3,2,1,0,0)</f>
        <v>0</v>
      </c>
      <c r="E21" s="79">
        <v>0</v>
      </c>
      <c r="F21" s="80">
        <f>E21*D21</f>
        <v>0</v>
      </c>
    </row>
    <row r="22" spans="1:6" ht="15" x14ac:dyDescent="0.2">
      <c r="A22" s="87" t="s">
        <v>2</v>
      </c>
      <c r="B22" s="87" t="s">
        <v>2</v>
      </c>
      <c r="C22" s="87" t="s">
        <v>2</v>
      </c>
      <c r="D22" s="91">
        <f>CHOOSE(MATCH(C22,{"A+","A","A-","B+","B","B-","C+","C","C-","D+","D","D-","F","N/A"},0),12,11,10,9,8,7,6,5,4,3,2,1,0,0)</f>
        <v>0</v>
      </c>
      <c r="E22" s="90">
        <v>0</v>
      </c>
      <c r="F22" s="80">
        <f>E22*D22</f>
        <v>0</v>
      </c>
    </row>
    <row r="23" spans="1:6" ht="15.75" x14ac:dyDescent="0.25">
      <c r="A23" s="93" t="s">
        <v>7</v>
      </c>
      <c r="B23" s="94"/>
      <c r="C23" s="94"/>
      <c r="D23" s="95"/>
      <c r="E23" s="96">
        <f>SUM(E7:E22)</f>
        <v>1</v>
      </c>
      <c r="F23" s="92">
        <f>SUM(F7:F18)</f>
        <v>9</v>
      </c>
    </row>
    <row r="24" spans="1:6" ht="15.75" x14ac:dyDescent="0.25">
      <c r="A24" s="93" t="s">
        <v>19</v>
      </c>
      <c r="B24" s="94"/>
      <c r="C24" s="94"/>
      <c r="D24" s="95"/>
      <c r="E24" s="97">
        <f>$F23/$E23</f>
        <v>9</v>
      </c>
      <c r="F24" s="89" t="str">
        <f>VLOOKUP(E24,{0,"F";1,"D-";2,"D";3,"D+";4,"C-";5,"C";6,"C+";7,"B-";8,"B";9,"B+";10,"A-";11,"A";12,"A+"},2,TRUE)</f>
        <v>B+</v>
      </c>
    </row>
    <row r="49" spans="2:4" x14ac:dyDescent="0.2">
      <c r="B49" s="4"/>
      <c r="C49" s="4"/>
      <c r="D49" s="4"/>
    </row>
    <row r="50" spans="2:4" x14ac:dyDescent="0.2">
      <c r="B50" s="2"/>
      <c r="C50" s="2"/>
    </row>
    <row r="53" spans="2:4" x14ac:dyDescent="0.2">
      <c r="B53" s="4"/>
      <c r="C53" s="4"/>
      <c r="D53" s="4"/>
    </row>
    <row r="54" spans="2:4" x14ac:dyDescent="0.2">
      <c r="B54" s="2"/>
      <c r="D54" s="2"/>
    </row>
    <row r="57" spans="2:4" x14ac:dyDescent="0.2">
      <c r="C57" s="12"/>
    </row>
  </sheetData>
  <sheetProtection selectLockedCells="1"/>
  <mergeCells count="1">
    <mergeCell ref="A5:F5"/>
  </mergeCells>
  <pageMargins left="0.75" right="0.75" top="1" bottom="1" header="0.5" footer="0.5"/>
  <pageSetup orientation="portrait" horizontalDpi="4294967292" verticalDpi="4294967292"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2"/>
  <sheetViews>
    <sheetView showGridLines="0" workbookViewId="0">
      <selection activeCell="D12" sqref="D12"/>
    </sheetView>
  </sheetViews>
  <sheetFormatPr defaultColWidth="11" defaultRowHeight="12.75" x14ac:dyDescent="0.2"/>
  <cols>
    <col min="1" max="1" width="16" style="1" customWidth="1"/>
    <col min="2" max="2" width="21.5" style="1" customWidth="1"/>
    <col min="3" max="3" width="19" style="1" customWidth="1"/>
    <col min="4" max="4" width="22.875" style="1" customWidth="1"/>
    <col min="5" max="5" width="15.625" style="1" customWidth="1"/>
    <col min="6" max="16384" width="11" style="1"/>
  </cols>
  <sheetData>
    <row r="1" spans="1:5" ht="16.5" customHeight="1" x14ac:dyDescent="0.2"/>
    <row r="2" spans="1:5" ht="20.25" x14ac:dyDescent="0.3">
      <c r="A2" s="98" t="s">
        <v>30</v>
      </c>
      <c r="B2" s="88"/>
    </row>
    <row r="3" spans="1:5" ht="20.25" x14ac:dyDescent="0.3">
      <c r="A3" s="98" t="s">
        <v>55</v>
      </c>
      <c r="B3" s="88"/>
    </row>
    <row r="4" spans="1:5" ht="16.5" customHeight="1" x14ac:dyDescent="0.2"/>
    <row r="5" spans="1:5" ht="15.75" x14ac:dyDescent="0.25">
      <c r="A5" s="150" t="s">
        <v>34</v>
      </c>
      <c r="B5" s="151"/>
      <c r="C5" s="151"/>
      <c r="D5" s="151"/>
      <c r="E5" s="152"/>
    </row>
    <row r="6" spans="1:5" ht="15.75" x14ac:dyDescent="0.25">
      <c r="A6" s="63" t="s">
        <v>20</v>
      </c>
      <c r="B6" s="63" t="s">
        <v>35</v>
      </c>
      <c r="C6" s="63" t="s">
        <v>36</v>
      </c>
      <c r="D6" s="63" t="s">
        <v>37</v>
      </c>
      <c r="E6" s="63" t="s">
        <v>38</v>
      </c>
    </row>
    <row r="7" spans="1:5" ht="15.75" x14ac:dyDescent="0.25">
      <c r="A7" s="99">
        <v>4.9000000000000004</v>
      </c>
      <c r="B7" s="99">
        <v>5</v>
      </c>
      <c r="C7" s="99">
        <v>6</v>
      </c>
      <c r="D7" s="99">
        <v>2.5</v>
      </c>
      <c r="E7" s="100">
        <f>((C7*(D7+B7)-A7*(B7))/D7)</f>
        <v>8.1999999999999993</v>
      </c>
    </row>
    <row r="9" spans="1:5" x14ac:dyDescent="0.2">
      <c r="A9" s="5"/>
    </row>
    <row r="10" spans="1:5" ht="15.75" x14ac:dyDescent="0.25">
      <c r="A10" s="150" t="s">
        <v>39</v>
      </c>
      <c r="B10" s="151"/>
      <c r="C10" s="151"/>
      <c r="D10" s="151"/>
      <c r="E10" s="152"/>
    </row>
    <row r="11" spans="1:5" ht="15.75" x14ac:dyDescent="0.25">
      <c r="A11" s="63" t="s">
        <v>9</v>
      </c>
      <c r="B11" s="63" t="s">
        <v>35</v>
      </c>
      <c r="C11" s="63" t="s">
        <v>40</v>
      </c>
      <c r="D11" s="63" t="s">
        <v>37</v>
      </c>
      <c r="E11" s="63" t="s">
        <v>8</v>
      </c>
    </row>
    <row r="12" spans="1:5" ht="15.75" x14ac:dyDescent="0.25">
      <c r="A12" s="99">
        <v>10</v>
      </c>
      <c r="B12" s="99">
        <v>5</v>
      </c>
      <c r="C12" s="99">
        <v>9.5</v>
      </c>
      <c r="D12" s="99">
        <v>2.5</v>
      </c>
      <c r="E12" s="100">
        <f>((A12*B12)+(C12*D12))/(B12+D12)</f>
        <v>9.8333333333333339</v>
      </c>
    </row>
  </sheetData>
  <sheetProtection selectLockedCells="1"/>
  <mergeCells count="2">
    <mergeCell ref="A10:E10"/>
    <mergeCell ref="A5:E5"/>
  </mergeCells>
  <pageMargins left="0.75" right="0.75" top="1" bottom="1" header="0.5" footer="0.5"/>
  <pageSetup paperSize="0" orientation="portrait" horizontalDpi="4294967292" verticalDpi="429496729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9"/>
  <sheetViews>
    <sheetView showGridLines="0" workbookViewId="0">
      <selection activeCell="A20" sqref="A20"/>
    </sheetView>
  </sheetViews>
  <sheetFormatPr defaultColWidth="8.875" defaultRowHeight="12.75" x14ac:dyDescent="0.2"/>
  <cols>
    <col min="1" max="1" width="13.625" customWidth="1"/>
    <col min="2" max="2" width="13.125" customWidth="1"/>
    <col min="3" max="3" width="17.375" customWidth="1"/>
    <col min="4" max="4" width="34.375" customWidth="1"/>
    <col min="5" max="5" width="34.125" customWidth="1"/>
    <col min="6" max="6" width="28.625" customWidth="1"/>
  </cols>
  <sheetData>
    <row r="1" spans="1:6" ht="7.5" customHeight="1" x14ac:dyDescent="0.2"/>
    <row r="2" spans="1:6" ht="20.25" x14ac:dyDescent="0.3">
      <c r="A2" s="101" t="s">
        <v>78</v>
      </c>
    </row>
    <row r="3" spans="1:6" ht="20.25" x14ac:dyDescent="0.3">
      <c r="A3" s="101" t="s">
        <v>79</v>
      </c>
    </row>
    <row r="5" spans="1:6" ht="20.25" x14ac:dyDescent="0.3">
      <c r="A5" s="138" t="s">
        <v>56</v>
      </c>
      <c r="B5" s="139"/>
      <c r="C5" s="139"/>
      <c r="D5" s="139"/>
      <c r="E5" s="140"/>
      <c r="F5" s="14"/>
    </row>
    <row r="6" spans="1:6" ht="15.75" x14ac:dyDescent="0.25">
      <c r="A6" s="27" t="s">
        <v>18</v>
      </c>
      <c r="B6" s="27" t="s">
        <v>10</v>
      </c>
      <c r="C6" s="27" t="s">
        <v>0</v>
      </c>
      <c r="D6" s="28" t="s">
        <v>88</v>
      </c>
      <c r="E6" s="21" t="s">
        <v>89</v>
      </c>
    </row>
    <row r="7" spans="1:6" ht="15" x14ac:dyDescent="0.2">
      <c r="A7" s="22">
        <v>0.9</v>
      </c>
      <c r="B7" s="22">
        <v>1</v>
      </c>
      <c r="C7" s="23" t="s">
        <v>11</v>
      </c>
      <c r="D7" s="24">
        <v>6</v>
      </c>
      <c r="E7" s="25">
        <v>12</v>
      </c>
    </row>
    <row r="8" spans="1:6" ht="15" x14ac:dyDescent="0.2">
      <c r="A8" s="22">
        <v>0.85</v>
      </c>
      <c r="B8" s="22">
        <v>0.89</v>
      </c>
      <c r="C8" s="23" t="s">
        <v>1</v>
      </c>
      <c r="D8" s="24">
        <v>5.5</v>
      </c>
      <c r="E8" s="25">
        <v>11</v>
      </c>
    </row>
    <row r="9" spans="1:6" ht="15" x14ac:dyDescent="0.2">
      <c r="A9" s="22">
        <v>0.8</v>
      </c>
      <c r="B9" s="22">
        <v>0.84</v>
      </c>
      <c r="C9" s="23" t="s">
        <v>4</v>
      </c>
      <c r="D9" s="24">
        <v>5</v>
      </c>
      <c r="E9" s="25">
        <v>10</v>
      </c>
    </row>
    <row r="10" spans="1:6" ht="15" x14ac:dyDescent="0.2">
      <c r="A10" s="22">
        <v>0.77</v>
      </c>
      <c r="B10" s="22">
        <v>0.79</v>
      </c>
      <c r="C10" s="23" t="s">
        <v>5</v>
      </c>
      <c r="D10" s="26">
        <v>4.5</v>
      </c>
      <c r="E10" s="25">
        <v>9</v>
      </c>
    </row>
    <row r="11" spans="1:6" ht="15" x14ac:dyDescent="0.2">
      <c r="A11" s="22">
        <v>0.73</v>
      </c>
      <c r="B11" s="22">
        <v>0.76</v>
      </c>
      <c r="C11" s="23" t="s">
        <v>3</v>
      </c>
      <c r="D11" s="26">
        <v>4</v>
      </c>
      <c r="E11" s="25">
        <v>8</v>
      </c>
    </row>
    <row r="12" spans="1:6" ht="15" x14ac:dyDescent="0.2">
      <c r="A12" s="22">
        <v>0.7</v>
      </c>
      <c r="B12" s="22">
        <v>0.72</v>
      </c>
      <c r="C12" s="23" t="s">
        <v>12</v>
      </c>
      <c r="D12" s="26">
        <v>3.5</v>
      </c>
      <c r="E12" s="25">
        <v>7</v>
      </c>
    </row>
    <row r="13" spans="1:6" ht="15" x14ac:dyDescent="0.2">
      <c r="A13" s="22">
        <v>0.67</v>
      </c>
      <c r="B13" s="22">
        <v>0.69</v>
      </c>
      <c r="C13" s="23" t="s">
        <v>6</v>
      </c>
      <c r="D13" s="24">
        <v>3</v>
      </c>
      <c r="E13" s="25">
        <v>6</v>
      </c>
    </row>
    <row r="14" spans="1:6" ht="15" x14ac:dyDescent="0.2">
      <c r="A14" s="22">
        <v>0.63</v>
      </c>
      <c r="B14" s="22">
        <v>0.66</v>
      </c>
      <c r="C14" s="23" t="s">
        <v>13</v>
      </c>
      <c r="D14" s="26">
        <v>2.5</v>
      </c>
      <c r="E14" s="25">
        <v>5</v>
      </c>
    </row>
    <row r="15" spans="1:6" ht="15" x14ac:dyDescent="0.2">
      <c r="A15" s="22">
        <v>0.6</v>
      </c>
      <c r="B15" s="22">
        <v>0.62</v>
      </c>
      <c r="C15" s="23" t="s">
        <v>14</v>
      </c>
      <c r="D15" s="26">
        <v>2</v>
      </c>
      <c r="E15" s="25">
        <v>4</v>
      </c>
    </row>
    <row r="16" spans="1:6" ht="15" x14ac:dyDescent="0.2">
      <c r="A16" s="22">
        <v>0.56999999999999995</v>
      </c>
      <c r="B16" s="22">
        <v>0.59</v>
      </c>
      <c r="C16" s="23" t="s">
        <v>15</v>
      </c>
      <c r="D16" s="26">
        <v>1.5</v>
      </c>
      <c r="E16" s="25">
        <v>3</v>
      </c>
    </row>
    <row r="17" spans="1:5" ht="15" x14ac:dyDescent="0.2">
      <c r="A17" s="22">
        <v>0.53</v>
      </c>
      <c r="B17" s="22">
        <v>0.56000000000000005</v>
      </c>
      <c r="C17" s="23" t="s">
        <v>16</v>
      </c>
      <c r="D17" s="24">
        <v>1</v>
      </c>
      <c r="E17" s="25">
        <v>2</v>
      </c>
    </row>
    <row r="18" spans="1:5" ht="15" x14ac:dyDescent="0.2">
      <c r="A18" s="22">
        <v>0.5</v>
      </c>
      <c r="B18" s="22">
        <v>0.52</v>
      </c>
      <c r="C18" s="23" t="s">
        <v>17</v>
      </c>
      <c r="D18" s="26">
        <v>0.5</v>
      </c>
      <c r="E18" s="25">
        <v>1</v>
      </c>
    </row>
    <row r="19" spans="1:5" ht="15" x14ac:dyDescent="0.2">
      <c r="A19" s="22">
        <v>0</v>
      </c>
      <c r="B19" s="22">
        <v>0.49</v>
      </c>
      <c r="C19" s="23" t="s">
        <v>21</v>
      </c>
      <c r="D19" s="26">
        <v>0</v>
      </c>
      <c r="E19" s="25">
        <v>0</v>
      </c>
    </row>
  </sheetData>
  <sheetProtection selectLockedCells="1"/>
  <mergeCells count="1">
    <mergeCell ref="A5:E5"/>
  </mergeCells>
  <pageMargins left="0.7" right="0.7" top="0.75" bottom="0.75" header="0.3" footer="0.3"/>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4"/>
  <sheetViews>
    <sheetView showGridLines="0" topLeftCell="A14" workbookViewId="0">
      <selection activeCell="D10" sqref="D10"/>
    </sheetView>
  </sheetViews>
  <sheetFormatPr defaultColWidth="8.875" defaultRowHeight="12.75" x14ac:dyDescent="0.2"/>
  <cols>
    <col min="1" max="1" width="24.375" bestFit="1" customWidth="1"/>
    <col min="2" max="2" width="20.375" bestFit="1" customWidth="1"/>
    <col min="3" max="3" width="22.125" bestFit="1" customWidth="1"/>
    <col min="4" max="4" width="39.5" bestFit="1" customWidth="1"/>
    <col min="5" max="5" width="14" hidden="1" customWidth="1"/>
    <col min="8" max="8" width="12.125" customWidth="1"/>
    <col min="9" max="9" width="13.125" customWidth="1"/>
    <col min="10" max="10" width="13.5" customWidth="1"/>
    <col min="11" max="11" width="11.625" hidden="1" customWidth="1"/>
  </cols>
  <sheetData>
    <row r="1" spans="1:11" ht="4.5" customHeight="1" x14ac:dyDescent="0.2"/>
    <row r="2" spans="1:11" ht="20.25" x14ac:dyDescent="0.3">
      <c r="A2" s="15" t="s">
        <v>53</v>
      </c>
    </row>
    <row r="4" spans="1:11" ht="15.75" x14ac:dyDescent="0.25">
      <c r="A4" s="16" t="s">
        <v>47</v>
      </c>
      <c r="B4" s="17" t="s">
        <v>133</v>
      </c>
    </row>
    <row r="5" spans="1:11" x14ac:dyDescent="0.2">
      <c r="A5" s="8"/>
      <c r="B5" s="13"/>
    </row>
    <row r="6" spans="1:11" ht="15.75" x14ac:dyDescent="0.25">
      <c r="A6" s="34" t="s">
        <v>48</v>
      </c>
      <c r="B6" s="35" t="s">
        <v>49</v>
      </c>
      <c r="C6" s="35" t="s">
        <v>50</v>
      </c>
      <c r="D6" s="36" t="s">
        <v>51</v>
      </c>
      <c r="E6" s="36" t="s">
        <v>52</v>
      </c>
      <c r="G6" s="141" t="s">
        <v>125</v>
      </c>
      <c r="H6" s="142"/>
      <c r="I6" s="142"/>
      <c r="J6" s="143"/>
      <c r="K6" s="120"/>
    </row>
    <row r="7" spans="1:11" ht="15.75" x14ac:dyDescent="0.25">
      <c r="A7" s="30" t="s">
        <v>105</v>
      </c>
      <c r="B7" s="31"/>
      <c r="C7" s="32">
        <v>0.3</v>
      </c>
      <c r="D7" s="33">
        <v>0.88749999999999996</v>
      </c>
      <c r="E7" s="37">
        <f>C7*D7</f>
        <v>0.26624999999999999</v>
      </c>
      <c r="G7" s="110" t="s">
        <v>121</v>
      </c>
      <c r="H7" s="111" t="s">
        <v>123</v>
      </c>
      <c r="I7" s="110" t="s">
        <v>50</v>
      </c>
      <c r="J7" s="110" t="s">
        <v>51</v>
      </c>
      <c r="K7" s="118" t="s">
        <v>124</v>
      </c>
    </row>
    <row r="8" spans="1:11" ht="15" x14ac:dyDescent="0.2">
      <c r="A8" s="30" t="s">
        <v>112</v>
      </c>
      <c r="B8" s="31"/>
      <c r="C8" s="32">
        <v>0.2</v>
      </c>
      <c r="D8" s="33">
        <v>1</v>
      </c>
      <c r="E8" s="37">
        <f t="shared" ref="E8:E22" si="0">C8*D8</f>
        <v>0.2</v>
      </c>
      <c r="G8" s="112">
        <v>1</v>
      </c>
      <c r="H8" s="123">
        <v>41912</v>
      </c>
      <c r="I8" s="113">
        <v>0.1</v>
      </c>
      <c r="J8" s="113">
        <v>1</v>
      </c>
      <c r="K8" s="125">
        <f>J8*I8</f>
        <v>0.1</v>
      </c>
    </row>
    <row r="9" spans="1:11" ht="15" x14ac:dyDescent="0.2">
      <c r="A9" s="30" t="s">
        <v>127</v>
      </c>
      <c r="B9" s="31"/>
      <c r="C9" s="32">
        <v>0.5</v>
      </c>
      <c r="D9" s="33">
        <v>0.83</v>
      </c>
      <c r="E9" s="37">
        <f t="shared" si="0"/>
        <v>0.41499999999999998</v>
      </c>
      <c r="G9" s="114">
        <v>2</v>
      </c>
      <c r="H9" s="123">
        <v>41919</v>
      </c>
      <c r="I9" s="115">
        <v>0.1</v>
      </c>
      <c r="J9" s="115">
        <v>1</v>
      </c>
      <c r="K9" s="125">
        <f t="shared" ref="K9:K17" si="1">J9*I9</f>
        <v>0.1</v>
      </c>
    </row>
    <row r="10" spans="1:11" ht="15" x14ac:dyDescent="0.2">
      <c r="A10" s="30"/>
      <c r="B10" s="31"/>
      <c r="C10" s="32"/>
      <c r="D10" s="33"/>
      <c r="E10" s="37">
        <f t="shared" si="0"/>
        <v>0</v>
      </c>
      <c r="G10" s="114">
        <v>3</v>
      </c>
      <c r="H10" s="123">
        <v>41926</v>
      </c>
      <c r="I10" s="115">
        <v>0.1</v>
      </c>
      <c r="J10" s="115">
        <v>0.75</v>
      </c>
      <c r="K10" s="125">
        <f t="shared" si="1"/>
        <v>7.5000000000000011E-2</v>
      </c>
    </row>
    <row r="11" spans="1:11" ht="15" x14ac:dyDescent="0.2">
      <c r="A11" s="30"/>
      <c r="B11" s="31"/>
      <c r="C11" s="32"/>
      <c r="D11" s="33"/>
      <c r="E11" s="37">
        <f t="shared" si="0"/>
        <v>0</v>
      </c>
      <c r="G11" s="114">
        <v>4</v>
      </c>
      <c r="H11" s="123">
        <v>41933</v>
      </c>
      <c r="I11" s="115">
        <v>0.1</v>
      </c>
      <c r="J11" s="115">
        <v>0.8</v>
      </c>
      <c r="K11" s="125">
        <f t="shared" si="1"/>
        <v>8.0000000000000016E-2</v>
      </c>
    </row>
    <row r="12" spans="1:11" ht="15" x14ac:dyDescent="0.2">
      <c r="A12" s="30"/>
      <c r="B12" s="31"/>
      <c r="C12" s="32"/>
      <c r="D12" s="33"/>
      <c r="E12" s="37">
        <f t="shared" si="0"/>
        <v>0</v>
      </c>
      <c r="G12" s="114">
        <v>5</v>
      </c>
      <c r="H12" s="124"/>
      <c r="I12" s="115"/>
      <c r="J12" s="115"/>
      <c r="K12" s="125">
        <f t="shared" si="1"/>
        <v>0</v>
      </c>
    </row>
    <row r="13" spans="1:11" ht="15" x14ac:dyDescent="0.2">
      <c r="A13" s="30"/>
      <c r="B13" s="31"/>
      <c r="C13" s="32"/>
      <c r="D13" s="33"/>
      <c r="E13" s="37">
        <f t="shared" si="0"/>
        <v>0</v>
      </c>
      <c r="G13" s="114">
        <v>6</v>
      </c>
      <c r="H13" s="124"/>
      <c r="I13" s="115"/>
      <c r="J13" s="115"/>
      <c r="K13" s="125">
        <f t="shared" si="1"/>
        <v>0</v>
      </c>
    </row>
    <row r="14" spans="1:11" ht="15" x14ac:dyDescent="0.2">
      <c r="A14" s="30"/>
      <c r="B14" s="31"/>
      <c r="C14" s="32"/>
      <c r="D14" s="33"/>
      <c r="E14" s="37">
        <f t="shared" si="0"/>
        <v>0</v>
      </c>
      <c r="G14" s="114">
        <v>7</v>
      </c>
      <c r="H14" s="124"/>
      <c r="I14" s="115"/>
      <c r="J14" s="115"/>
      <c r="K14" s="125">
        <f t="shared" si="1"/>
        <v>0</v>
      </c>
    </row>
    <row r="15" spans="1:11" ht="15" x14ac:dyDescent="0.2">
      <c r="A15" s="30"/>
      <c r="B15" s="31"/>
      <c r="C15" s="32"/>
      <c r="D15" s="33"/>
      <c r="E15" s="37">
        <f t="shared" si="0"/>
        <v>0</v>
      </c>
      <c r="G15" s="114">
        <v>8</v>
      </c>
      <c r="H15" s="124"/>
      <c r="I15" s="115"/>
      <c r="J15" s="115"/>
      <c r="K15" s="125">
        <f t="shared" si="1"/>
        <v>0</v>
      </c>
    </row>
    <row r="16" spans="1:11" ht="15" x14ac:dyDescent="0.2">
      <c r="A16" s="30"/>
      <c r="B16" s="31"/>
      <c r="C16" s="32"/>
      <c r="D16" s="33"/>
      <c r="E16" s="37">
        <f t="shared" si="0"/>
        <v>0</v>
      </c>
      <c r="G16" s="114">
        <v>9</v>
      </c>
      <c r="H16" s="124"/>
      <c r="I16" s="115"/>
      <c r="J16" s="115"/>
      <c r="K16" s="125">
        <f t="shared" si="1"/>
        <v>0</v>
      </c>
    </row>
    <row r="17" spans="1:11" ht="15" x14ac:dyDescent="0.2">
      <c r="A17" s="30"/>
      <c r="B17" s="31"/>
      <c r="C17" s="32"/>
      <c r="D17" s="33"/>
      <c r="E17" s="37">
        <f t="shared" si="0"/>
        <v>0</v>
      </c>
      <c r="G17" s="114">
        <v>10</v>
      </c>
      <c r="H17" s="124"/>
      <c r="I17" s="122"/>
      <c r="J17" s="122"/>
      <c r="K17" s="125">
        <f t="shared" si="1"/>
        <v>0</v>
      </c>
    </row>
    <row r="18" spans="1:11" ht="15.75" x14ac:dyDescent="0.25">
      <c r="A18" s="30"/>
      <c r="B18" s="31"/>
      <c r="C18" s="32"/>
      <c r="D18" s="33"/>
      <c r="E18" s="37">
        <f t="shared" si="0"/>
        <v>0</v>
      </c>
      <c r="G18" s="116" t="s">
        <v>122</v>
      </c>
      <c r="H18" s="117"/>
      <c r="I18" s="127">
        <f>SUM(I8:I17)</f>
        <v>0.4</v>
      </c>
      <c r="J18" s="128">
        <f>K18/I18</f>
        <v>0.88750000000000007</v>
      </c>
      <c r="K18" s="126">
        <f>SUM(K8:K17)</f>
        <v>0.35500000000000004</v>
      </c>
    </row>
    <row r="19" spans="1:11" ht="15" x14ac:dyDescent="0.2">
      <c r="A19" s="30"/>
      <c r="B19" s="31"/>
      <c r="C19" s="32"/>
      <c r="D19" s="33"/>
      <c r="E19" s="37">
        <f t="shared" si="0"/>
        <v>0</v>
      </c>
      <c r="G19" s="119"/>
      <c r="H19" s="119"/>
      <c r="I19" s="119"/>
      <c r="J19" s="121"/>
      <c r="K19" s="119"/>
    </row>
    <row r="20" spans="1:11" ht="15" x14ac:dyDescent="0.2">
      <c r="A20" s="30"/>
      <c r="B20" s="31"/>
      <c r="C20" s="32"/>
      <c r="D20" s="33"/>
      <c r="E20" s="37">
        <f t="shared" si="0"/>
        <v>0</v>
      </c>
      <c r="G20" s="119"/>
      <c r="H20" s="119"/>
      <c r="I20" s="119"/>
      <c r="J20" s="121"/>
      <c r="K20" s="119"/>
    </row>
    <row r="21" spans="1:11" ht="15" x14ac:dyDescent="0.2">
      <c r="A21" s="30"/>
      <c r="B21" s="31"/>
      <c r="C21" s="32"/>
      <c r="D21" s="33"/>
      <c r="E21" s="37">
        <f t="shared" si="0"/>
        <v>0</v>
      </c>
      <c r="G21" s="119"/>
      <c r="H21" s="119"/>
      <c r="I21" s="119"/>
      <c r="J21" s="121"/>
      <c r="K21" s="119"/>
    </row>
    <row r="22" spans="1:11" ht="15" x14ac:dyDescent="0.2">
      <c r="A22" s="30"/>
      <c r="B22" s="31"/>
      <c r="C22" s="32"/>
      <c r="D22" s="33"/>
      <c r="E22" s="37">
        <f t="shared" si="0"/>
        <v>0</v>
      </c>
    </row>
    <row r="23" spans="1:11" ht="15.75" x14ac:dyDescent="0.25">
      <c r="A23" s="46" t="s">
        <v>94</v>
      </c>
      <c r="B23" s="39"/>
      <c r="C23" s="40">
        <f>SUM(C7:C22)</f>
        <v>1</v>
      </c>
      <c r="D23" s="41">
        <f>E24/C23</f>
        <v>0.88124999999999998</v>
      </c>
      <c r="E23" s="37"/>
    </row>
    <row r="24" spans="1:11" ht="15.75" x14ac:dyDescent="0.25">
      <c r="A24" s="34" t="s">
        <v>95</v>
      </c>
      <c r="B24" s="39"/>
      <c r="C24" s="40"/>
      <c r="D24" s="41" t="str">
        <f>LOOKUP(D23,{0,0.5,0.53,0.57,0.6,0.63,0.67,0.7,0.73,0.77,0.8,0.85,0.9},{"F","D-","D","D+","C-","C","C+","B-","B","B+","A-","A","A+"})</f>
        <v>A</v>
      </c>
      <c r="E24" s="38">
        <f>SUM(E7:E22)</f>
        <v>0.88124999999999998</v>
      </c>
    </row>
    <row r="25" spans="1:11" ht="15" x14ac:dyDescent="0.2">
      <c r="A25" s="18"/>
      <c r="B25" s="19"/>
      <c r="C25" s="20"/>
      <c r="D25" s="29"/>
    </row>
    <row r="27" spans="1:11" ht="15.95" customHeight="1" x14ac:dyDescent="0.25">
      <c r="A27" s="144" t="s">
        <v>132</v>
      </c>
      <c r="B27" s="145"/>
      <c r="C27" s="145"/>
      <c r="D27" s="145"/>
    </row>
    <row r="28" spans="1:11" ht="15.75" x14ac:dyDescent="0.25">
      <c r="A28" s="133" t="s">
        <v>128</v>
      </c>
      <c r="B28" s="134" t="s">
        <v>129</v>
      </c>
      <c r="C28" s="134" t="s">
        <v>130</v>
      </c>
      <c r="D28" s="134" t="s">
        <v>131</v>
      </c>
    </row>
    <row r="29" spans="1:11" ht="15.75" x14ac:dyDescent="0.25">
      <c r="A29" s="135">
        <f>D23</f>
        <v>0.88124999999999998</v>
      </c>
      <c r="B29" s="136">
        <v>0.4</v>
      </c>
      <c r="C29" s="136">
        <v>0.85</v>
      </c>
      <c r="D29" s="137">
        <f>((C29-(A29*(1-B29))))/0.4</f>
        <v>0.80312500000000009</v>
      </c>
    </row>
    <row r="31" spans="1:11" x14ac:dyDescent="0.2">
      <c r="A31" s="130"/>
      <c r="B31" s="129"/>
      <c r="C31" s="129"/>
      <c r="D31" s="129"/>
    </row>
    <row r="32" spans="1:11" x14ac:dyDescent="0.2">
      <c r="B32" s="131"/>
      <c r="C32" s="131"/>
    </row>
    <row r="33" spans="2:3" x14ac:dyDescent="0.2">
      <c r="B33" s="131"/>
      <c r="C33" s="131"/>
    </row>
    <row r="34" spans="2:3" x14ac:dyDescent="0.2">
      <c r="B34" s="132"/>
      <c r="C34" s="129"/>
    </row>
  </sheetData>
  <sheetProtection selectLockedCells="1"/>
  <mergeCells count="2">
    <mergeCell ref="G6:J6"/>
    <mergeCell ref="A27:D27"/>
  </mergeCells>
  <pageMargins left="0.7" right="0.7" top="0.75" bottom="0.75" header="0.3" footer="0.3"/>
  <pageSetup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9"/>
  <sheetViews>
    <sheetView showGridLines="0" topLeftCell="A9" workbookViewId="0">
      <selection activeCell="D12" sqref="D12"/>
    </sheetView>
  </sheetViews>
  <sheetFormatPr defaultColWidth="8.875" defaultRowHeight="12.75" x14ac:dyDescent="0.2"/>
  <cols>
    <col min="1" max="1" width="24.375" bestFit="1" customWidth="1"/>
    <col min="2" max="2" width="20.375" bestFit="1" customWidth="1"/>
    <col min="3" max="3" width="22.125" bestFit="1" customWidth="1"/>
    <col min="4" max="4" width="39.5" bestFit="1" customWidth="1"/>
    <col min="5" max="5" width="0.625" hidden="1" customWidth="1"/>
    <col min="7" max="7" width="11.125" customWidth="1"/>
    <col min="8" max="8" width="10.875" customWidth="1"/>
    <col min="9" max="9" width="11.625" customWidth="1"/>
    <col min="10" max="10" width="13.625" customWidth="1"/>
    <col min="11" max="11" width="9" hidden="1" customWidth="1"/>
  </cols>
  <sheetData>
    <row r="1" spans="1:11" ht="5.25" customHeight="1" x14ac:dyDescent="0.2"/>
    <row r="2" spans="1:11" ht="20.25" x14ac:dyDescent="0.3">
      <c r="A2" s="15" t="s">
        <v>53</v>
      </c>
      <c r="B2" s="42"/>
      <c r="C2" s="42"/>
      <c r="D2" s="42"/>
    </row>
    <row r="3" spans="1:11" ht="15" x14ac:dyDescent="0.2">
      <c r="A3" s="42"/>
      <c r="B3" s="42"/>
      <c r="C3" s="42"/>
      <c r="D3" s="42"/>
    </row>
    <row r="4" spans="1:11" ht="15.75" x14ac:dyDescent="0.25">
      <c r="A4" s="16" t="s">
        <v>47</v>
      </c>
      <c r="B4" s="17" t="s">
        <v>60</v>
      </c>
      <c r="C4" s="42"/>
      <c r="D4" s="42"/>
    </row>
    <row r="5" spans="1:11" ht="15.75" x14ac:dyDescent="0.25">
      <c r="A5" s="16"/>
      <c r="B5" s="43"/>
      <c r="C5" s="42"/>
      <c r="D5" s="42"/>
    </row>
    <row r="6" spans="1:11" ht="15.75" x14ac:dyDescent="0.25">
      <c r="A6" s="34" t="s">
        <v>48</v>
      </c>
      <c r="B6" s="35" t="s">
        <v>49</v>
      </c>
      <c r="C6" s="35" t="s">
        <v>50</v>
      </c>
      <c r="D6" s="36" t="s">
        <v>51</v>
      </c>
      <c r="E6" s="36" t="s">
        <v>52</v>
      </c>
      <c r="G6" s="141" t="s">
        <v>125</v>
      </c>
      <c r="H6" s="142"/>
      <c r="I6" s="142"/>
      <c r="J6" s="143"/>
      <c r="K6" s="120"/>
    </row>
    <row r="7" spans="1:11" ht="15.75" x14ac:dyDescent="0.25">
      <c r="A7" s="30" t="s">
        <v>102</v>
      </c>
      <c r="B7" s="31">
        <v>41923</v>
      </c>
      <c r="C7" s="32">
        <v>0.15</v>
      </c>
      <c r="D7" s="33">
        <v>0.6</v>
      </c>
      <c r="E7" s="37">
        <f>C7*D7</f>
        <v>0.09</v>
      </c>
      <c r="G7" s="110" t="s">
        <v>121</v>
      </c>
      <c r="H7" s="111" t="s">
        <v>123</v>
      </c>
      <c r="I7" s="110" t="s">
        <v>50</v>
      </c>
      <c r="J7" s="110" t="s">
        <v>51</v>
      </c>
      <c r="K7" s="118" t="s">
        <v>124</v>
      </c>
    </row>
    <row r="8" spans="1:11" ht="15" x14ac:dyDescent="0.2">
      <c r="A8" s="30" t="s">
        <v>103</v>
      </c>
      <c r="B8" s="31">
        <v>41958</v>
      </c>
      <c r="C8" s="32">
        <v>0.15</v>
      </c>
      <c r="D8" s="33">
        <v>0.68</v>
      </c>
      <c r="E8" s="37">
        <f t="shared" ref="E8:E22" si="0">C8*D8</f>
        <v>0.10200000000000001</v>
      </c>
      <c r="G8" s="112">
        <v>1</v>
      </c>
      <c r="H8" s="123">
        <v>41912</v>
      </c>
      <c r="I8" s="113">
        <v>0.02</v>
      </c>
      <c r="J8" s="113">
        <v>0.82</v>
      </c>
      <c r="K8" s="125">
        <f>J8*I8</f>
        <v>1.6399999999999998E-2</v>
      </c>
    </row>
    <row r="9" spans="1:11" ht="15" x14ac:dyDescent="0.2">
      <c r="A9" s="30" t="s">
        <v>104</v>
      </c>
      <c r="B9" s="31" t="s">
        <v>2</v>
      </c>
      <c r="C9" s="32">
        <v>0.1</v>
      </c>
      <c r="D9" s="33">
        <v>0.72</v>
      </c>
      <c r="E9" s="37">
        <f t="shared" si="0"/>
        <v>7.1999999999999995E-2</v>
      </c>
      <c r="G9" s="114">
        <v>2</v>
      </c>
      <c r="H9" s="123">
        <v>41919</v>
      </c>
      <c r="I9" s="115">
        <v>0.02</v>
      </c>
      <c r="J9" s="115">
        <v>0.76</v>
      </c>
      <c r="K9" s="125">
        <f t="shared" ref="K9:K17" si="1">J9*I9</f>
        <v>1.52E-2</v>
      </c>
    </row>
    <row r="10" spans="1:11" ht="15" x14ac:dyDescent="0.2">
      <c r="A10" s="30" t="s">
        <v>105</v>
      </c>
      <c r="B10" s="31" t="s">
        <v>2</v>
      </c>
      <c r="C10" s="32">
        <v>0.3</v>
      </c>
      <c r="D10" s="33">
        <v>0.8</v>
      </c>
      <c r="E10" s="37">
        <f t="shared" si="0"/>
        <v>0.24</v>
      </c>
      <c r="G10" s="114">
        <v>3</v>
      </c>
      <c r="H10" s="123">
        <v>41926</v>
      </c>
      <c r="I10" s="115">
        <v>0.02</v>
      </c>
      <c r="J10" s="115">
        <v>0.93</v>
      </c>
      <c r="K10" s="125">
        <f t="shared" si="1"/>
        <v>1.8600000000000002E-2</v>
      </c>
    </row>
    <row r="11" spans="1:11" ht="15" x14ac:dyDescent="0.2">
      <c r="A11" s="30" t="s">
        <v>106</v>
      </c>
      <c r="B11" s="31" t="s">
        <v>107</v>
      </c>
      <c r="C11" s="32">
        <v>0.3</v>
      </c>
      <c r="D11" s="33">
        <v>0.75</v>
      </c>
      <c r="E11" s="37">
        <f t="shared" si="0"/>
        <v>0.22499999999999998</v>
      </c>
      <c r="G11" s="114">
        <v>4</v>
      </c>
      <c r="H11" s="123">
        <v>41933</v>
      </c>
      <c r="I11" s="115">
        <v>0.02</v>
      </c>
      <c r="J11" s="115">
        <v>0.89</v>
      </c>
      <c r="K11" s="125">
        <f t="shared" si="1"/>
        <v>1.78E-2</v>
      </c>
    </row>
    <row r="12" spans="1:11" ht="15" x14ac:dyDescent="0.2">
      <c r="A12" s="30"/>
      <c r="B12" s="31"/>
      <c r="C12" s="32"/>
      <c r="D12" s="33"/>
      <c r="E12" s="37">
        <f t="shared" si="0"/>
        <v>0</v>
      </c>
      <c r="G12" s="114">
        <v>5</v>
      </c>
      <c r="H12" s="124"/>
      <c r="I12" s="115"/>
      <c r="J12" s="115"/>
      <c r="K12" s="125">
        <f t="shared" si="1"/>
        <v>0</v>
      </c>
    </row>
    <row r="13" spans="1:11" ht="15" x14ac:dyDescent="0.2">
      <c r="A13" s="30"/>
      <c r="B13" s="31"/>
      <c r="C13" s="32"/>
      <c r="D13" s="33"/>
      <c r="E13" s="37">
        <f t="shared" si="0"/>
        <v>0</v>
      </c>
      <c r="G13" s="114">
        <v>6</v>
      </c>
      <c r="H13" s="124"/>
      <c r="I13" s="115"/>
      <c r="J13" s="115"/>
      <c r="K13" s="125">
        <f t="shared" si="1"/>
        <v>0</v>
      </c>
    </row>
    <row r="14" spans="1:11" ht="15" x14ac:dyDescent="0.2">
      <c r="A14" s="30"/>
      <c r="B14" s="31"/>
      <c r="C14" s="32"/>
      <c r="D14" s="33"/>
      <c r="E14" s="37">
        <f t="shared" si="0"/>
        <v>0</v>
      </c>
      <c r="G14" s="114">
        <v>7</v>
      </c>
      <c r="H14" s="124"/>
      <c r="I14" s="115"/>
      <c r="J14" s="115"/>
      <c r="K14" s="125">
        <f t="shared" si="1"/>
        <v>0</v>
      </c>
    </row>
    <row r="15" spans="1:11" ht="15" x14ac:dyDescent="0.2">
      <c r="A15" s="30"/>
      <c r="B15" s="31"/>
      <c r="C15" s="32"/>
      <c r="D15" s="33"/>
      <c r="E15" s="37">
        <f t="shared" si="0"/>
        <v>0</v>
      </c>
      <c r="G15" s="114">
        <v>8</v>
      </c>
      <c r="H15" s="124"/>
      <c r="I15" s="115"/>
      <c r="J15" s="115"/>
      <c r="K15" s="125">
        <f t="shared" si="1"/>
        <v>0</v>
      </c>
    </row>
    <row r="16" spans="1:11" ht="15" x14ac:dyDescent="0.2">
      <c r="A16" s="30"/>
      <c r="B16" s="31"/>
      <c r="C16" s="32"/>
      <c r="D16" s="33"/>
      <c r="E16" s="37">
        <f t="shared" si="0"/>
        <v>0</v>
      </c>
      <c r="G16" s="114">
        <v>9</v>
      </c>
      <c r="H16" s="124"/>
      <c r="I16" s="115"/>
      <c r="J16" s="115"/>
      <c r="K16" s="125">
        <f t="shared" si="1"/>
        <v>0</v>
      </c>
    </row>
    <row r="17" spans="1:11" ht="15" x14ac:dyDescent="0.2">
      <c r="A17" s="30"/>
      <c r="B17" s="31"/>
      <c r="C17" s="32"/>
      <c r="D17" s="33"/>
      <c r="E17" s="37">
        <f t="shared" si="0"/>
        <v>0</v>
      </c>
      <c r="G17" s="114">
        <v>10</v>
      </c>
      <c r="H17" s="124"/>
      <c r="I17" s="122"/>
      <c r="J17" s="122"/>
      <c r="K17" s="125">
        <f t="shared" si="1"/>
        <v>0</v>
      </c>
    </row>
    <row r="18" spans="1:11" ht="15.75" x14ac:dyDescent="0.25">
      <c r="A18" s="30"/>
      <c r="B18" s="31"/>
      <c r="C18" s="32"/>
      <c r="D18" s="33"/>
      <c r="E18" s="37">
        <f t="shared" si="0"/>
        <v>0</v>
      </c>
      <c r="G18" s="116" t="s">
        <v>122</v>
      </c>
      <c r="H18" s="117"/>
      <c r="I18" s="127">
        <f>SUM(I8:I17)</f>
        <v>0.08</v>
      </c>
      <c r="J18" s="128">
        <f>K18/I18</f>
        <v>0.84999999999999987</v>
      </c>
      <c r="K18" s="126">
        <f>SUM(K8:K17)</f>
        <v>6.7999999999999991E-2</v>
      </c>
    </row>
    <row r="19" spans="1:11" ht="15" x14ac:dyDescent="0.2">
      <c r="A19" s="30"/>
      <c r="B19" s="31"/>
      <c r="C19" s="32"/>
      <c r="D19" s="33"/>
      <c r="E19" s="37">
        <f t="shared" si="0"/>
        <v>0</v>
      </c>
    </row>
    <row r="20" spans="1:11" ht="15" x14ac:dyDescent="0.2">
      <c r="A20" s="30"/>
      <c r="B20" s="31"/>
      <c r="C20" s="32"/>
      <c r="D20" s="33"/>
      <c r="E20" s="37">
        <f t="shared" si="0"/>
        <v>0</v>
      </c>
    </row>
    <row r="21" spans="1:11" ht="15" x14ac:dyDescent="0.2">
      <c r="A21" s="30"/>
      <c r="B21" s="31"/>
      <c r="C21" s="32"/>
      <c r="D21" s="33"/>
      <c r="E21" s="37">
        <f t="shared" si="0"/>
        <v>0</v>
      </c>
    </row>
    <row r="22" spans="1:11" ht="15" x14ac:dyDescent="0.2">
      <c r="A22" s="30"/>
      <c r="B22" s="31"/>
      <c r="C22" s="32"/>
      <c r="D22" s="33"/>
      <c r="E22" s="37">
        <f t="shared" si="0"/>
        <v>0</v>
      </c>
    </row>
    <row r="23" spans="1:11" ht="15.75" x14ac:dyDescent="0.25">
      <c r="A23" s="46" t="s">
        <v>94</v>
      </c>
      <c r="B23" s="39"/>
      <c r="C23" s="47">
        <f>SUM(C7:C22)</f>
        <v>1</v>
      </c>
      <c r="D23" s="41">
        <f>E24/C23</f>
        <v>0.72899999999999998</v>
      </c>
      <c r="E23" s="37"/>
    </row>
    <row r="24" spans="1:11" ht="15.75" x14ac:dyDescent="0.25">
      <c r="A24" s="34" t="s">
        <v>95</v>
      </c>
      <c r="B24" s="39"/>
      <c r="C24" s="40"/>
      <c r="D24" s="41" t="str">
        <f>LOOKUP(D23,{0,0.5,0.53,0.57,0.6,0.63,0.67,0.7,0.73,0.77,0.8,0.85,0.9},{"F","D-","D","D+","C-","C","C+","B-","B","B+","A-","A","A+"})</f>
        <v>B-</v>
      </c>
      <c r="E24" s="44">
        <f>SUM(E7:E22)</f>
        <v>0.72899999999999998</v>
      </c>
    </row>
    <row r="27" spans="1:11" ht="15.75" x14ac:dyDescent="0.25">
      <c r="A27" s="144" t="s">
        <v>132</v>
      </c>
      <c r="B27" s="145"/>
      <c r="C27" s="145"/>
      <c r="D27" s="145"/>
    </row>
    <row r="28" spans="1:11" ht="15.75" x14ac:dyDescent="0.25">
      <c r="A28" s="133" t="s">
        <v>128</v>
      </c>
      <c r="B28" s="134" t="s">
        <v>129</v>
      </c>
      <c r="C28" s="134" t="s">
        <v>130</v>
      </c>
      <c r="D28" s="134" t="s">
        <v>131</v>
      </c>
    </row>
    <row r="29" spans="1:11" ht="15.75" x14ac:dyDescent="0.25">
      <c r="A29" s="135">
        <f>D23</f>
        <v>0.72899999999999998</v>
      </c>
      <c r="B29" s="136">
        <v>0.3</v>
      </c>
      <c r="C29" s="136">
        <v>0.73799999999999999</v>
      </c>
      <c r="D29" s="137">
        <f>((C29-(A29*(1-B29))))/0.4</f>
        <v>0.56925000000000003</v>
      </c>
    </row>
  </sheetData>
  <sheetProtection selectLockedCells="1"/>
  <mergeCells count="2">
    <mergeCell ref="G6:J6"/>
    <mergeCell ref="A27:D27"/>
  </mergeCells>
  <pageMargins left="0.7" right="0.7" top="0.75" bottom="0.75" header="0.3" footer="0.3"/>
  <pageSetup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9"/>
  <sheetViews>
    <sheetView showGridLines="0" topLeftCell="A8" workbookViewId="0">
      <selection activeCell="D11" sqref="D11"/>
    </sheetView>
  </sheetViews>
  <sheetFormatPr defaultColWidth="8.875" defaultRowHeight="12.75" x14ac:dyDescent="0.2"/>
  <cols>
    <col min="1" max="1" width="24.375" bestFit="1" customWidth="1"/>
    <col min="2" max="2" width="20.375" bestFit="1" customWidth="1"/>
    <col min="3" max="3" width="22.125" bestFit="1" customWidth="1"/>
    <col min="4" max="4" width="39.5" bestFit="1" customWidth="1"/>
    <col min="5" max="5" width="22.625" hidden="1" customWidth="1"/>
    <col min="7" max="7" width="10.875" customWidth="1"/>
    <col min="8" max="8" width="10.625" customWidth="1"/>
    <col min="9" max="9" width="11.5" customWidth="1"/>
    <col min="10" max="10" width="13.5" customWidth="1"/>
    <col min="11" max="11" width="9" hidden="1" customWidth="1"/>
  </cols>
  <sheetData>
    <row r="1" spans="1:11" ht="4.5" customHeight="1" x14ac:dyDescent="0.2"/>
    <row r="2" spans="1:11" ht="20.25" x14ac:dyDescent="0.3">
      <c r="A2" s="15" t="s">
        <v>53</v>
      </c>
      <c r="B2" s="42"/>
      <c r="C2" s="42"/>
      <c r="D2" s="42"/>
      <c r="E2" s="42"/>
    </row>
    <row r="3" spans="1:11" ht="15" x14ac:dyDescent="0.2">
      <c r="A3" s="42"/>
      <c r="B3" s="42"/>
      <c r="C3" s="42"/>
      <c r="D3" s="42"/>
      <c r="E3" s="42"/>
    </row>
    <row r="4" spans="1:11" ht="15.75" x14ac:dyDescent="0.25">
      <c r="A4" s="16" t="s">
        <v>47</v>
      </c>
      <c r="B4" s="17" t="s">
        <v>61</v>
      </c>
      <c r="C4" s="42"/>
      <c r="D4" s="42"/>
      <c r="E4" s="42"/>
    </row>
    <row r="5" spans="1:11" ht="15.75" x14ac:dyDescent="0.25">
      <c r="A5" s="16"/>
      <c r="B5" s="43"/>
      <c r="C5" s="42"/>
      <c r="D5" s="42"/>
      <c r="E5" s="42"/>
    </row>
    <row r="6" spans="1:11" ht="15.75" x14ac:dyDescent="0.25">
      <c r="A6" s="34" t="s">
        <v>48</v>
      </c>
      <c r="B6" s="35" t="s">
        <v>49</v>
      </c>
      <c r="C6" s="35" t="s">
        <v>50</v>
      </c>
      <c r="D6" s="36" t="s">
        <v>51</v>
      </c>
      <c r="E6" s="36" t="s">
        <v>52</v>
      </c>
      <c r="G6" s="141" t="s">
        <v>125</v>
      </c>
      <c r="H6" s="142"/>
      <c r="I6" s="142"/>
      <c r="J6" s="143"/>
      <c r="K6" s="120"/>
    </row>
    <row r="7" spans="1:11" ht="15.75" x14ac:dyDescent="0.25">
      <c r="A7" s="30" t="s">
        <v>102</v>
      </c>
      <c r="B7" s="31">
        <v>41923</v>
      </c>
      <c r="C7" s="32">
        <v>0.2</v>
      </c>
      <c r="D7" s="33">
        <v>0.7</v>
      </c>
      <c r="E7" s="37">
        <f>C7*D7</f>
        <v>0.13999999999999999</v>
      </c>
      <c r="G7" s="110" t="s">
        <v>121</v>
      </c>
      <c r="H7" s="111" t="s">
        <v>123</v>
      </c>
      <c r="I7" s="110" t="s">
        <v>50</v>
      </c>
      <c r="J7" s="110" t="s">
        <v>51</v>
      </c>
      <c r="K7" s="118" t="s">
        <v>124</v>
      </c>
    </row>
    <row r="8" spans="1:11" ht="15" x14ac:dyDescent="0.2">
      <c r="A8" s="30" t="s">
        <v>103</v>
      </c>
      <c r="B8" s="31">
        <v>41958</v>
      </c>
      <c r="C8" s="32">
        <v>0.2</v>
      </c>
      <c r="D8" s="33">
        <v>0.76</v>
      </c>
      <c r="E8" s="37">
        <f t="shared" ref="E8:E22" si="0">C8*D8</f>
        <v>0.15200000000000002</v>
      </c>
      <c r="G8" s="112">
        <v>1</v>
      </c>
      <c r="H8" s="123">
        <v>41912</v>
      </c>
      <c r="I8" s="113">
        <v>0.02</v>
      </c>
      <c r="J8" s="113">
        <v>0.82</v>
      </c>
      <c r="K8" s="125">
        <f>J8*I8</f>
        <v>1.6399999999999998E-2</v>
      </c>
    </row>
    <row r="9" spans="1:11" ht="15" x14ac:dyDescent="0.2">
      <c r="A9" s="30" t="s">
        <v>104</v>
      </c>
      <c r="B9" s="31" t="s">
        <v>2</v>
      </c>
      <c r="C9" s="32">
        <v>0.1</v>
      </c>
      <c r="D9" s="33">
        <v>0.95</v>
      </c>
      <c r="E9" s="37">
        <f t="shared" si="0"/>
        <v>9.5000000000000001E-2</v>
      </c>
      <c r="G9" s="114">
        <v>2</v>
      </c>
      <c r="H9" s="123">
        <v>41919</v>
      </c>
      <c r="I9" s="115">
        <v>0.02</v>
      </c>
      <c r="J9" s="115">
        <v>0.76</v>
      </c>
      <c r="K9" s="125">
        <f t="shared" ref="K9:K17" si="1">J9*I9</f>
        <v>1.52E-2</v>
      </c>
    </row>
    <row r="10" spans="1:11" ht="15" x14ac:dyDescent="0.2">
      <c r="A10" s="30" t="s">
        <v>106</v>
      </c>
      <c r="B10" s="31" t="s">
        <v>107</v>
      </c>
      <c r="C10" s="32">
        <v>0.5</v>
      </c>
      <c r="D10" s="33">
        <v>0.8</v>
      </c>
      <c r="E10" s="37">
        <f t="shared" si="0"/>
        <v>0.4</v>
      </c>
      <c r="G10" s="114">
        <v>3</v>
      </c>
      <c r="H10" s="123">
        <v>41926</v>
      </c>
      <c r="I10" s="115">
        <v>0.02</v>
      </c>
      <c r="J10" s="115">
        <v>0.93</v>
      </c>
      <c r="K10" s="125">
        <f t="shared" si="1"/>
        <v>1.8600000000000002E-2</v>
      </c>
    </row>
    <row r="11" spans="1:11" ht="15" x14ac:dyDescent="0.2">
      <c r="A11" s="30"/>
      <c r="B11" s="31"/>
      <c r="C11" s="32"/>
      <c r="D11" s="33"/>
      <c r="E11" s="37">
        <f t="shared" si="0"/>
        <v>0</v>
      </c>
      <c r="G11" s="114">
        <v>4</v>
      </c>
      <c r="H11" s="123">
        <v>41933</v>
      </c>
      <c r="I11" s="115">
        <v>0.02</v>
      </c>
      <c r="J11" s="115">
        <v>0.89</v>
      </c>
      <c r="K11" s="125">
        <f t="shared" si="1"/>
        <v>1.78E-2</v>
      </c>
    </row>
    <row r="12" spans="1:11" ht="15" x14ac:dyDescent="0.2">
      <c r="A12" s="30"/>
      <c r="B12" s="31"/>
      <c r="C12" s="32"/>
      <c r="D12" s="33"/>
      <c r="E12" s="37">
        <f t="shared" si="0"/>
        <v>0</v>
      </c>
      <c r="G12" s="114">
        <v>5</v>
      </c>
      <c r="H12" s="124"/>
      <c r="I12" s="115"/>
      <c r="J12" s="115"/>
      <c r="K12" s="125">
        <f t="shared" si="1"/>
        <v>0</v>
      </c>
    </row>
    <row r="13" spans="1:11" ht="15" x14ac:dyDescent="0.2">
      <c r="A13" s="30"/>
      <c r="B13" s="31"/>
      <c r="C13" s="32"/>
      <c r="D13" s="33"/>
      <c r="E13" s="37">
        <f t="shared" si="0"/>
        <v>0</v>
      </c>
      <c r="G13" s="114">
        <v>6</v>
      </c>
      <c r="H13" s="124"/>
      <c r="I13" s="115"/>
      <c r="J13" s="115"/>
      <c r="K13" s="125">
        <f t="shared" si="1"/>
        <v>0</v>
      </c>
    </row>
    <row r="14" spans="1:11" ht="15" x14ac:dyDescent="0.2">
      <c r="A14" s="30"/>
      <c r="B14" s="31"/>
      <c r="C14" s="32"/>
      <c r="D14" s="33"/>
      <c r="E14" s="37">
        <f t="shared" si="0"/>
        <v>0</v>
      </c>
      <c r="G14" s="114">
        <v>7</v>
      </c>
      <c r="H14" s="124"/>
      <c r="I14" s="115"/>
      <c r="J14" s="115"/>
      <c r="K14" s="125">
        <f t="shared" si="1"/>
        <v>0</v>
      </c>
    </row>
    <row r="15" spans="1:11" ht="15" x14ac:dyDescent="0.2">
      <c r="A15" s="30"/>
      <c r="B15" s="31"/>
      <c r="C15" s="32"/>
      <c r="D15" s="33"/>
      <c r="E15" s="37">
        <f t="shared" si="0"/>
        <v>0</v>
      </c>
      <c r="G15" s="114">
        <v>8</v>
      </c>
      <c r="H15" s="124"/>
      <c r="I15" s="115"/>
      <c r="J15" s="115"/>
      <c r="K15" s="125">
        <f t="shared" si="1"/>
        <v>0</v>
      </c>
    </row>
    <row r="16" spans="1:11" ht="15" x14ac:dyDescent="0.2">
      <c r="A16" s="30"/>
      <c r="B16" s="31"/>
      <c r="C16" s="32"/>
      <c r="D16" s="33"/>
      <c r="E16" s="37">
        <f t="shared" si="0"/>
        <v>0</v>
      </c>
      <c r="G16" s="114">
        <v>9</v>
      </c>
      <c r="H16" s="124"/>
      <c r="I16" s="115"/>
      <c r="J16" s="115"/>
      <c r="K16" s="125">
        <f t="shared" si="1"/>
        <v>0</v>
      </c>
    </row>
    <row r="17" spans="1:11" ht="15" x14ac:dyDescent="0.2">
      <c r="A17" s="30"/>
      <c r="B17" s="31"/>
      <c r="C17" s="32"/>
      <c r="D17" s="33"/>
      <c r="E17" s="37">
        <f t="shared" si="0"/>
        <v>0</v>
      </c>
      <c r="G17" s="114">
        <v>10</v>
      </c>
      <c r="H17" s="124"/>
      <c r="I17" s="122"/>
      <c r="J17" s="122"/>
      <c r="K17" s="125">
        <f t="shared" si="1"/>
        <v>0</v>
      </c>
    </row>
    <row r="18" spans="1:11" ht="15.75" x14ac:dyDescent="0.25">
      <c r="A18" s="30"/>
      <c r="B18" s="31"/>
      <c r="C18" s="32"/>
      <c r="D18" s="33"/>
      <c r="E18" s="37">
        <f t="shared" si="0"/>
        <v>0</v>
      </c>
      <c r="G18" s="116" t="s">
        <v>122</v>
      </c>
      <c r="H18" s="117"/>
      <c r="I18" s="127">
        <f>SUM(I8:I17)</f>
        <v>0.08</v>
      </c>
      <c r="J18" s="128">
        <f>K18/I18</f>
        <v>0.84999999999999987</v>
      </c>
      <c r="K18" s="126">
        <f>SUM(K8:K17)</f>
        <v>6.7999999999999991E-2</v>
      </c>
    </row>
    <row r="19" spans="1:11" ht="15" x14ac:dyDescent="0.2">
      <c r="A19" s="30"/>
      <c r="B19" s="31"/>
      <c r="C19" s="32"/>
      <c r="D19" s="33"/>
      <c r="E19" s="37">
        <f t="shared" si="0"/>
        <v>0</v>
      </c>
    </row>
    <row r="20" spans="1:11" ht="15" x14ac:dyDescent="0.2">
      <c r="A20" s="30"/>
      <c r="B20" s="31"/>
      <c r="C20" s="32"/>
      <c r="D20" s="33"/>
      <c r="E20" s="37">
        <f t="shared" si="0"/>
        <v>0</v>
      </c>
    </row>
    <row r="21" spans="1:11" ht="15" x14ac:dyDescent="0.2">
      <c r="A21" s="30"/>
      <c r="B21" s="31"/>
      <c r="C21" s="32"/>
      <c r="D21" s="33"/>
      <c r="E21" s="37">
        <f t="shared" si="0"/>
        <v>0</v>
      </c>
    </row>
    <row r="22" spans="1:11" ht="15" x14ac:dyDescent="0.2">
      <c r="A22" s="30"/>
      <c r="B22" s="31"/>
      <c r="C22" s="32"/>
      <c r="D22" s="33"/>
      <c r="E22" s="37">
        <f t="shared" si="0"/>
        <v>0</v>
      </c>
    </row>
    <row r="23" spans="1:11" ht="15.75" x14ac:dyDescent="0.25">
      <c r="A23" s="46" t="s">
        <v>94</v>
      </c>
      <c r="B23" s="39"/>
      <c r="C23" s="47">
        <f>SUM(C7:C22)</f>
        <v>1</v>
      </c>
      <c r="D23" s="41">
        <f>E24/C23</f>
        <v>0.78700000000000003</v>
      </c>
      <c r="E23" s="45"/>
    </row>
    <row r="24" spans="1:11" ht="15.75" x14ac:dyDescent="0.25">
      <c r="A24" s="34" t="s">
        <v>95</v>
      </c>
      <c r="B24" s="39"/>
      <c r="C24" s="40"/>
      <c r="D24" s="41" t="str">
        <f>LOOKUP(D23,{0,0.5,0.53,0.57,0.6,0.63,0.67,0.7,0.73,0.77,0.8,0.85,0.9},{"F","D-","D","D+","C-","C","C+","B-","B","B+","A-","A","A+"})</f>
        <v>B+</v>
      </c>
      <c r="E24" s="44">
        <f>SUM(E7:E22)</f>
        <v>0.78700000000000003</v>
      </c>
    </row>
    <row r="27" spans="1:11" ht="15.75" x14ac:dyDescent="0.25">
      <c r="A27" s="144" t="s">
        <v>132</v>
      </c>
      <c r="B27" s="145"/>
      <c r="C27" s="145"/>
      <c r="D27" s="145"/>
    </row>
    <row r="28" spans="1:11" ht="15.75" x14ac:dyDescent="0.25">
      <c r="A28" s="133" t="s">
        <v>128</v>
      </c>
      <c r="B28" s="134" t="s">
        <v>129</v>
      </c>
      <c r="C28" s="134" t="s">
        <v>130</v>
      </c>
      <c r="D28" s="134" t="s">
        <v>131</v>
      </c>
    </row>
    <row r="29" spans="1:11" ht="15.75" x14ac:dyDescent="0.25">
      <c r="A29" s="135">
        <f>D23</f>
        <v>0.78700000000000003</v>
      </c>
      <c r="B29" s="136">
        <v>0.5</v>
      </c>
      <c r="C29" s="136">
        <v>0.81200000000000006</v>
      </c>
      <c r="D29" s="137">
        <f>((C29-(A29*(1-B29))))/0.4</f>
        <v>1.0462500000000001</v>
      </c>
    </row>
  </sheetData>
  <sheetProtection selectLockedCells="1"/>
  <mergeCells count="2">
    <mergeCell ref="G6:J6"/>
    <mergeCell ref="A27:D27"/>
  </mergeCells>
  <pageMargins left="0.7" right="0.7" top="0.75" bottom="0.75" header="0.3" footer="0.3"/>
  <pageSetup orientation="portrait" horizontalDpi="4294967293"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9"/>
  <sheetViews>
    <sheetView showGridLines="0" topLeftCell="A14" workbookViewId="0">
      <selection activeCell="D29" sqref="D29"/>
    </sheetView>
  </sheetViews>
  <sheetFormatPr defaultColWidth="8.875" defaultRowHeight="15" x14ac:dyDescent="0.2"/>
  <cols>
    <col min="1" max="1" width="24.375" bestFit="1" customWidth="1"/>
    <col min="2" max="2" width="20.375" bestFit="1" customWidth="1"/>
    <col min="3" max="3" width="22.125" bestFit="1" customWidth="1"/>
    <col min="4" max="4" width="39.5" bestFit="1" customWidth="1"/>
    <col min="5" max="5" width="12.625" style="42" hidden="1" customWidth="1"/>
    <col min="7" max="7" width="11" customWidth="1"/>
    <col min="8" max="8" width="11.125" customWidth="1"/>
    <col min="9" max="9" width="11.625" customWidth="1"/>
    <col min="10" max="10" width="14.125" customWidth="1"/>
    <col min="11" max="11" width="9" hidden="1" customWidth="1"/>
  </cols>
  <sheetData>
    <row r="1" spans="1:11" ht="3.75" customHeight="1" x14ac:dyDescent="0.25">
      <c r="A1" s="50"/>
      <c r="B1" s="51"/>
      <c r="C1" s="51"/>
      <c r="D1" s="51"/>
      <c r="E1" s="51"/>
    </row>
    <row r="2" spans="1:11" ht="20.25" x14ac:dyDescent="0.3">
      <c r="A2" s="15" t="s">
        <v>53</v>
      </c>
      <c r="B2" s="42"/>
      <c r="C2" s="20"/>
      <c r="D2" s="20"/>
      <c r="E2" s="49"/>
    </row>
    <row r="3" spans="1:11" x14ac:dyDescent="0.2">
      <c r="A3" s="42"/>
      <c r="B3" s="42"/>
      <c r="C3" s="20"/>
      <c r="D3" s="20"/>
      <c r="E3" s="49"/>
    </row>
    <row r="4" spans="1:11" ht="15.75" x14ac:dyDescent="0.25">
      <c r="A4" s="16" t="s">
        <v>47</v>
      </c>
      <c r="B4" s="17" t="s">
        <v>59</v>
      </c>
      <c r="C4" s="20"/>
      <c r="D4" s="20"/>
      <c r="E4" s="49"/>
    </row>
    <row r="5" spans="1:11" ht="15.75" x14ac:dyDescent="0.25">
      <c r="A5" s="16"/>
      <c r="B5" s="43"/>
      <c r="C5" s="20"/>
      <c r="D5" s="20"/>
      <c r="E5" s="49"/>
    </row>
    <row r="6" spans="1:11" ht="15.75" x14ac:dyDescent="0.25">
      <c r="A6" s="34" t="s">
        <v>48</v>
      </c>
      <c r="B6" s="35" t="s">
        <v>49</v>
      </c>
      <c r="C6" s="35" t="s">
        <v>50</v>
      </c>
      <c r="D6" s="36" t="s">
        <v>51</v>
      </c>
      <c r="E6" s="36" t="s">
        <v>52</v>
      </c>
      <c r="G6" s="141" t="s">
        <v>125</v>
      </c>
      <c r="H6" s="142"/>
      <c r="I6" s="142"/>
      <c r="J6" s="143"/>
      <c r="K6" s="120"/>
    </row>
    <row r="7" spans="1:11" ht="15.75" x14ac:dyDescent="0.25">
      <c r="A7" s="30" t="s">
        <v>102</v>
      </c>
      <c r="B7" s="31">
        <v>41923</v>
      </c>
      <c r="C7" s="32">
        <v>0.2</v>
      </c>
      <c r="D7" s="33">
        <v>0.7</v>
      </c>
      <c r="E7" s="37">
        <f>C7*D7</f>
        <v>0.13999999999999999</v>
      </c>
      <c r="G7" s="110" t="s">
        <v>121</v>
      </c>
      <c r="H7" s="111" t="s">
        <v>123</v>
      </c>
      <c r="I7" s="110" t="s">
        <v>50</v>
      </c>
      <c r="J7" s="110" t="s">
        <v>51</v>
      </c>
      <c r="K7" s="118" t="s">
        <v>124</v>
      </c>
    </row>
    <row r="8" spans="1:11" x14ac:dyDescent="0.2">
      <c r="A8" s="30" t="s">
        <v>103</v>
      </c>
      <c r="B8" s="31">
        <v>41958</v>
      </c>
      <c r="C8" s="32">
        <v>0.2</v>
      </c>
      <c r="D8" s="33">
        <v>0.8</v>
      </c>
      <c r="E8" s="37">
        <f t="shared" ref="E8:E22" si="0">C8*D8</f>
        <v>0.16000000000000003</v>
      </c>
      <c r="G8" s="112">
        <v>1</v>
      </c>
      <c r="H8" s="123">
        <v>41912</v>
      </c>
      <c r="I8" s="113">
        <v>0.02</v>
      </c>
      <c r="J8" s="113">
        <v>0.82</v>
      </c>
      <c r="K8" s="125">
        <f>J8*I8</f>
        <v>1.6399999999999998E-2</v>
      </c>
    </row>
    <row r="9" spans="1:11" x14ac:dyDescent="0.2">
      <c r="A9" s="30" t="s">
        <v>105</v>
      </c>
      <c r="B9" s="31" t="s">
        <v>2</v>
      </c>
      <c r="C9" s="32">
        <v>0.3</v>
      </c>
      <c r="D9" s="33">
        <v>0.95</v>
      </c>
      <c r="E9" s="37">
        <f t="shared" si="0"/>
        <v>0.28499999999999998</v>
      </c>
      <c r="G9" s="114">
        <v>2</v>
      </c>
      <c r="H9" s="123">
        <v>41919</v>
      </c>
      <c r="I9" s="115">
        <v>0.02</v>
      </c>
      <c r="J9" s="115">
        <v>0.76</v>
      </c>
      <c r="K9" s="125">
        <f t="shared" ref="K9:K17" si="1">J9*I9</f>
        <v>1.52E-2</v>
      </c>
    </row>
    <row r="10" spans="1:11" x14ac:dyDescent="0.2">
      <c r="A10" s="30" t="s">
        <v>106</v>
      </c>
      <c r="B10" s="31" t="s">
        <v>107</v>
      </c>
      <c r="C10" s="32">
        <v>0.3</v>
      </c>
      <c r="D10" s="33"/>
      <c r="E10" s="37">
        <f t="shared" si="0"/>
        <v>0</v>
      </c>
      <c r="G10" s="114">
        <v>3</v>
      </c>
      <c r="H10" s="123">
        <v>41926</v>
      </c>
      <c r="I10" s="115">
        <v>0.02</v>
      </c>
      <c r="J10" s="115">
        <v>0.93</v>
      </c>
      <c r="K10" s="125">
        <f t="shared" si="1"/>
        <v>1.8600000000000002E-2</v>
      </c>
    </row>
    <row r="11" spans="1:11" x14ac:dyDescent="0.2">
      <c r="A11" s="30"/>
      <c r="B11" s="31"/>
      <c r="C11" s="32"/>
      <c r="D11" s="33"/>
      <c r="E11" s="37">
        <f t="shared" si="0"/>
        <v>0</v>
      </c>
      <c r="G11" s="114">
        <v>4</v>
      </c>
      <c r="H11" s="123">
        <v>41933</v>
      </c>
      <c r="I11" s="115">
        <v>0.02</v>
      </c>
      <c r="J11" s="115">
        <v>0.89</v>
      </c>
      <c r="K11" s="125">
        <f t="shared" si="1"/>
        <v>1.78E-2</v>
      </c>
    </row>
    <row r="12" spans="1:11" x14ac:dyDescent="0.2">
      <c r="A12" s="30"/>
      <c r="B12" s="31"/>
      <c r="C12" s="32"/>
      <c r="D12" s="33"/>
      <c r="E12" s="37">
        <f t="shared" si="0"/>
        <v>0</v>
      </c>
      <c r="G12" s="114">
        <v>5</v>
      </c>
      <c r="H12" s="124"/>
      <c r="I12" s="115"/>
      <c r="J12" s="115"/>
      <c r="K12" s="125">
        <f t="shared" si="1"/>
        <v>0</v>
      </c>
    </row>
    <row r="13" spans="1:11" x14ac:dyDescent="0.2">
      <c r="A13" s="30"/>
      <c r="B13" s="31"/>
      <c r="C13" s="32"/>
      <c r="D13" s="33"/>
      <c r="E13" s="37">
        <f t="shared" si="0"/>
        <v>0</v>
      </c>
      <c r="G13" s="114">
        <v>6</v>
      </c>
      <c r="H13" s="124"/>
      <c r="I13" s="115"/>
      <c r="J13" s="115"/>
      <c r="K13" s="125">
        <f t="shared" si="1"/>
        <v>0</v>
      </c>
    </row>
    <row r="14" spans="1:11" x14ac:dyDescent="0.2">
      <c r="A14" s="30"/>
      <c r="B14" s="31"/>
      <c r="C14" s="32"/>
      <c r="D14" s="33"/>
      <c r="E14" s="37">
        <f t="shared" si="0"/>
        <v>0</v>
      </c>
      <c r="G14" s="114">
        <v>7</v>
      </c>
      <c r="H14" s="124"/>
      <c r="I14" s="115"/>
      <c r="J14" s="115"/>
      <c r="K14" s="125">
        <f t="shared" si="1"/>
        <v>0</v>
      </c>
    </row>
    <row r="15" spans="1:11" x14ac:dyDescent="0.2">
      <c r="A15" s="30"/>
      <c r="B15" s="31"/>
      <c r="C15" s="32"/>
      <c r="D15" s="33"/>
      <c r="E15" s="37">
        <f t="shared" si="0"/>
        <v>0</v>
      </c>
      <c r="G15" s="114">
        <v>8</v>
      </c>
      <c r="H15" s="124"/>
      <c r="I15" s="115"/>
      <c r="J15" s="115"/>
      <c r="K15" s="125">
        <f t="shared" si="1"/>
        <v>0</v>
      </c>
    </row>
    <row r="16" spans="1:11" x14ac:dyDescent="0.2">
      <c r="A16" s="30"/>
      <c r="B16" s="31"/>
      <c r="C16" s="32"/>
      <c r="D16" s="33"/>
      <c r="E16" s="37">
        <f t="shared" si="0"/>
        <v>0</v>
      </c>
      <c r="G16" s="114">
        <v>9</v>
      </c>
      <c r="H16" s="124"/>
      <c r="I16" s="115"/>
      <c r="J16" s="115"/>
      <c r="K16" s="125">
        <f t="shared" si="1"/>
        <v>0</v>
      </c>
    </row>
    <row r="17" spans="1:11" x14ac:dyDescent="0.2">
      <c r="A17" s="30"/>
      <c r="B17" s="31"/>
      <c r="C17" s="32"/>
      <c r="D17" s="33"/>
      <c r="E17" s="37">
        <f t="shared" si="0"/>
        <v>0</v>
      </c>
      <c r="G17" s="114">
        <v>10</v>
      </c>
      <c r="H17" s="124"/>
      <c r="I17" s="122"/>
      <c r="J17" s="122"/>
      <c r="K17" s="125">
        <f t="shared" si="1"/>
        <v>0</v>
      </c>
    </row>
    <row r="18" spans="1:11" ht="15.75" x14ac:dyDescent="0.25">
      <c r="A18" s="30"/>
      <c r="B18" s="31"/>
      <c r="C18" s="32"/>
      <c r="D18" s="33"/>
      <c r="E18" s="37">
        <f t="shared" si="0"/>
        <v>0</v>
      </c>
      <c r="G18" s="116" t="s">
        <v>122</v>
      </c>
      <c r="H18" s="117"/>
      <c r="I18" s="127">
        <f>SUM(I8:I17)</f>
        <v>0.08</v>
      </c>
      <c r="J18" s="128">
        <f>K18/I18</f>
        <v>0.84999999999999987</v>
      </c>
      <c r="K18" s="126">
        <f>SUM(K8:K17)</f>
        <v>6.7999999999999991E-2</v>
      </c>
    </row>
    <row r="19" spans="1:11" x14ac:dyDescent="0.2">
      <c r="A19" s="30"/>
      <c r="B19" s="31"/>
      <c r="C19" s="32"/>
      <c r="D19" s="33"/>
      <c r="E19" s="37">
        <f t="shared" si="0"/>
        <v>0</v>
      </c>
    </row>
    <row r="20" spans="1:11" x14ac:dyDescent="0.2">
      <c r="A20" s="30"/>
      <c r="B20" s="31"/>
      <c r="C20" s="32"/>
      <c r="D20" s="33"/>
      <c r="E20" s="37">
        <f t="shared" si="0"/>
        <v>0</v>
      </c>
    </row>
    <row r="21" spans="1:11" x14ac:dyDescent="0.2">
      <c r="A21" s="30"/>
      <c r="B21" s="31"/>
      <c r="C21" s="32"/>
      <c r="D21" s="33"/>
      <c r="E21" s="37">
        <f t="shared" si="0"/>
        <v>0</v>
      </c>
    </row>
    <row r="22" spans="1:11" x14ac:dyDescent="0.2">
      <c r="A22" s="30"/>
      <c r="B22" s="31"/>
      <c r="C22" s="32"/>
      <c r="D22" s="33"/>
      <c r="E22" s="37">
        <f t="shared" si="0"/>
        <v>0</v>
      </c>
    </row>
    <row r="23" spans="1:11" ht="15.75" x14ac:dyDescent="0.25">
      <c r="A23" s="46" t="s">
        <v>94</v>
      </c>
      <c r="B23" s="39"/>
      <c r="C23" s="47">
        <f>SUM(C7:C22)</f>
        <v>1</v>
      </c>
      <c r="D23" s="41">
        <f>E24/C23</f>
        <v>0.58499999999999996</v>
      </c>
      <c r="E23" s="45"/>
    </row>
    <row r="24" spans="1:11" ht="15.75" x14ac:dyDescent="0.25">
      <c r="A24" s="34" t="s">
        <v>95</v>
      </c>
      <c r="B24" s="39"/>
      <c r="C24" s="40"/>
      <c r="D24" s="41" t="str">
        <f>LOOKUP(D23,{0,0.5,0.53,0.57,0.6,0.63,0.67,0.7,0.73,0.77,0.8,0.85,0.9},{"F","D-","D","D+","C-","C","C+","B-","B","B+","A-","A","A+"})</f>
        <v>D+</v>
      </c>
      <c r="E24" s="44">
        <f>SUM(E7:E22)</f>
        <v>0.58499999999999996</v>
      </c>
    </row>
    <row r="27" spans="1:11" ht="15.75" x14ac:dyDescent="0.25">
      <c r="A27" s="144" t="s">
        <v>132</v>
      </c>
      <c r="B27" s="145"/>
      <c r="C27" s="145"/>
      <c r="D27" s="145"/>
    </row>
    <row r="28" spans="1:11" ht="15.75" x14ac:dyDescent="0.25">
      <c r="A28" s="133" t="s">
        <v>128</v>
      </c>
      <c r="B28" s="134" t="s">
        <v>129</v>
      </c>
      <c r="C28" s="134" t="s">
        <v>130</v>
      </c>
      <c r="D28" s="134" t="s">
        <v>131</v>
      </c>
    </row>
    <row r="29" spans="1:11" ht="15.75" x14ac:dyDescent="0.25">
      <c r="A29" s="135">
        <f>D23</f>
        <v>0.58499999999999996</v>
      </c>
      <c r="B29" s="136">
        <v>0.3</v>
      </c>
      <c r="C29" s="136">
        <v>0.85</v>
      </c>
      <c r="D29" s="137">
        <f>((C29-(A29*(1-B29))))/0.4</f>
        <v>1.1012499999999998</v>
      </c>
    </row>
  </sheetData>
  <sheetProtection selectLockedCells="1"/>
  <mergeCells count="2">
    <mergeCell ref="G6:J6"/>
    <mergeCell ref="A27:D27"/>
  </mergeCells>
  <pageMargins left="0.7" right="0.7" top="0.75" bottom="0.75" header="0.3" footer="0.3"/>
  <pageSetup orientation="portrait"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K29"/>
  <sheetViews>
    <sheetView showGridLines="0" topLeftCell="A10" workbookViewId="0">
      <selection activeCell="D29" sqref="D29"/>
    </sheetView>
  </sheetViews>
  <sheetFormatPr defaultColWidth="8.875" defaultRowHeight="12.75" x14ac:dyDescent="0.2"/>
  <cols>
    <col min="1" max="1" width="24.375" bestFit="1" customWidth="1"/>
    <col min="2" max="2" width="20.375" bestFit="1" customWidth="1"/>
    <col min="3" max="3" width="22.125" bestFit="1" customWidth="1"/>
    <col min="4" max="4" width="39.5" bestFit="1" customWidth="1"/>
    <col min="5" max="5" width="13.625" hidden="1" customWidth="1"/>
    <col min="7" max="7" width="10.875" customWidth="1"/>
    <col min="8" max="8" width="11.125" customWidth="1"/>
    <col min="9" max="9" width="10.625" customWidth="1"/>
    <col min="10" max="10" width="13.625" customWidth="1"/>
    <col min="11" max="11" width="9" hidden="1" customWidth="1"/>
  </cols>
  <sheetData>
    <row r="2" spans="1:11" ht="20.25" x14ac:dyDescent="0.3">
      <c r="A2" s="15" t="s">
        <v>53</v>
      </c>
      <c r="B2" s="48"/>
    </row>
    <row r="3" spans="1:11" x14ac:dyDescent="0.2">
      <c r="A3" s="48"/>
      <c r="B3" s="48"/>
    </row>
    <row r="4" spans="1:11" ht="15.75" x14ac:dyDescent="0.25">
      <c r="A4" s="16" t="s">
        <v>47</v>
      </c>
      <c r="B4" s="17" t="s">
        <v>108</v>
      </c>
    </row>
    <row r="5" spans="1:11" x14ac:dyDescent="0.2">
      <c r="A5" s="8"/>
      <c r="B5" s="13"/>
    </row>
    <row r="6" spans="1:11" ht="15.75" x14ac:dyDescent="0.25">
      <c r="A6" s="34" t="s">
        <v>48</v>
      </c>
      <c r="B6" s="35" t="s">
        <v>49</v>
      </c>
      <c r="C6" s="35" t="s">
        <v>50</v>
      </c>
      <c r="D6" s="36" t="s">
        <v>51</v>
      </c>
      <c r="E6" s="36" t="s">
        <v>52</v>
      </c>
      <c r="G6" s="141" t="s">
        <v>125</v>
      </c>
      <c r="H6" s="142"/>
      <c r="I6" s="142"/>
      <c r="J6" s="143"/>
      <c r="K6" s="120"/>
    </row>
    <row r="7" spans="1:11" ht="15.75" x14ac:dyDescent="0.25">
      <c r="A7" s="30" t="s">
        <v>102</v>
      </c>
      <c r="B7" s="31">
        <v>41923</v>
      </c>
      <c r="C7" s="32">
        <v>0.15</v>
      </c>
      <c r="D7" s="33">
        <v>0.73</v>
      </c>
      <c r="E7" s="37">
        <f>C7*D7</f>
        <v>0.1095</v>
      </c>
      <c r="G7" s="110" t="s">
        <v>121</v>
      </c>
      <c r="H7" s="111" t="s">
        <v>123</v>
      </c>
      <c r="I7" s="110" t="s">
        <v>50</v>
      </c>
      <c r="J7" s="110" t="s">
        <v>51</v>
      </c>
      <c r="K7" s="118" t="s">
        <v>124</v>
      </c>
    </row>
    <row r="8" spans="1:11" ht="15" x14ac:dyDescent="0.2">
      <c r="A8" s="30" t="s">
        <v>103</v>
      </c>
      <c r="B8" s="31">
        <v>41958</v>
      </c>
      <c r="C8" s="32">
        <v>0.15</v>
      </c>
      <c r="D8" s="33">
        <v>0.68</v>
      </c>
      <c r="E8" s="37">
        <f t="shared" ref="E8:E22" si="0">C8*D8</f>
        <v>0.10200000000000001</v>
      </c>
      <c r="G8" s="112">
        <v>1</v>
      </c>
      <c r="H8" s="123">
        <v>41912</v>
      </c>
      <c r="I8" s="113">
        <v>0.02</v>
      </c>
      <c r="J8" s="113">
        <v>0.82</v>
      </c>
      <c r="K8" s="125">
        <f>J8*I8</f>
        <v>1.6399999999999998E-2</v>
      </c>
    </row>
    <row r="9" spans="1:11" ht="15" x14ac:dyDescent="0.2">
      <c r="A9" s="30" t="s">
        <v>104</v>
      </c>
      <c r="B9" s="31" t="s">
        <v>2</v>
      </c>
      <c r="C9" s="32">
        <v>0.3</v>
      </c>
      <c r="D9" s="33">
        <v>0.83</v>
      </c>
      <c r="E9" s="37">
        <f t="shared" si="0"/>
        <v>0.24899999999999997</v>
      </c>
      <c r="G9" s="114">
        <v>2</v>
      </c>
      <c r="H9" s="123">
        <v>41919</v>
      </c>
      <c r="I9" s="115">
        <v>0.02</v>
      </c>
      <c r="J9" s="115">
        <v>0.76</v>
      </c>
      <c r="K9" s="125">
        <f t="shared" ref="K9:K17" si="1">J9*I9</f>
        <v>1.52E-2</v>
      </c>
    </row>
    <row r="10" spans="1:11" ht="15" x14ac:dyDescent="0.2">
      <c r="A10" s="30" t="s">
        <v>106</v>
      </c>
      <c r="B10" s="31" t="s">
        <v>107</v>
      </c>
      <c r="C10" s="32">
        <v>0.5</v>
      </c>
      <c r="D10" s="33"/>
      <c r="E10" s="37">
        <f t="shared" si="0"/>
        <v>0</v>
      </c>
      <c r="G10" s="114">
        <v>3</v>
      </c>
      <c r="H10" s="123">
        <v>41926</v>
      </c>
      <c r="I10" s="115">
        <v>0.02</v>
      </c>
      <c r="J10" s="115">
        <v>0.93</v>
      </c>
      <c r="K10" s="125">
        <f t="shared" si="1"/>
        <v>1.8600000000000002E-2</v>
      </c>
    </row>
    <row r="11" spans="1:11" ht="15" x14ac:dyDescent="0.2">
      <c r="A11" s="30"/>
      <c r="B11" s="31"/>
      <c r="C11" s="32"/>
      <c r="D11" s="33"/>
      <c r="E11" s="37">
        <f t="shared" si="0"/>
        <v>0</v>
      </c>
      <c r="G11" s="114">
        <v>4</v>
      </c>
      <c r="H11" s="123">
        <v>41933</v>
      </c>
      <c r="I11" s="115">
        <v>0.02</v>
      </c>
      <c r="J11" s="115">
        <v>0.89</v>
      </c>
      <c r="K11" s="125">
        <f t="shared" si="1"/>
        <v>1.78E-2</v>
      </c>
    </row>
    <row r="12" spans="1:11" ht="15" x14ac:dyDescent="0.2">
      <c r="A12" s="30"/>
      <c r="B12" s="31"/>
      <c r="C12" s="32"/>
      <c r="D12" s="33"/>
      <c r="E12" s="37">
        <f t="shared" si="0"/>
        <v>0</v>
      </c>
      <c r="G12" s="114">
        <v>5</v>
      </c>
      <c r="H12" s="124"/>
      <c r="I12" s="115"/>
      <c r="J12" s="115"/>
      <c r="K12" s="125">
        <f t="shared" si="1"/>
        <v>0</v>
      </c>
    </row>
    <row r="13" spans="1:11" ht="15" x14ac:dyDescent="0.2">
      <c r="A13" s="30"/>
      <c r="B13" s="31"/>
      <c r="C13" s="32"/>
      <c r="D13" s="33"/>
      <c r="E13" s="37">
        <f t="shared" si="0"/>
        <v>0</v>
      </c>
      <c r="G13" s="114">
        <v>6</v>
      </c>
      <c r="H13" s="124"/>
      <c r="I13" s="115"/>
      <c r="J13" s="115"/>
      <c r="K13" s="125">
        <f t="shared" si="1"/>
        <v>0</v>
      </c>
    </row>
    <row r="14" spans="1:11" ht="15" x14ac:dyDescent="0.2">
      <c r="A14" s="30"/>
      <c r="B14" s="31"/>
      <c r="C14" s="32"/>
      <c r="D14" s="33"/>
      <c r="E14" s="37">
        <f t="shared" si="0"/>
        <v>0</v>
      </c>
      <c r="G14" s="114">
        <v>7</v>
      </c>
      <c r="H14" s="124"/>
      <c r="I14" s="115"/>
      <c r="J14" s="115"/>
      <c r="K14" s="125">
        <f t="shared" si="1"/>
        <v>0</v>
      </c>
    </row>
    <row r="15" spans="1:11" ht="15" x14ac:dyDescent="0.2">
      <c r="A15" s="30"/>
      <c r="B15" s="31"/>
      <c r="C15" s="32"/>
      <c r="D15" s="33"/>
      <c r="E15" s="37">
        <f t="shared" si="0"/>
        <v>0</v>
      </c>
      <c r="G15" s="114">
        <v>8</v>
      </c>
      <c r="H15" s="124"/>
      <c r="I15" s="115"/>
      <c r="J15" s="115"/>
      <c r="K15" s="125">
        <f t="shared" si="1"/>
        <v>0</v>
      </c>
    </row>
    <row r="16" spans="1:11" ht="15" x14ac:dyDescent="0.2">
      <c r="A16" s="30"/>
      <c r="B16" s="31"/>
      <c r="C16" s="32"/>
      <c r="D16" s="33"/>
      <c r="E16" s="37">
        <f t="shared" si="0"/>
        <v>0</v>
      </c>
      <c r="G16" s="114">
        <v>9</v>
      </c>
      <c r="H16" s="124"/>
      <c r="I16" s="115"/>
      <c r="J16" s="115"/>
      <c r="K16" s="125">
        <f t="shared" si="1"/>
        <v>0</v>
      </c>
    </row>
    <row r="17" spans="1:11" ht="15" x14ac:dyDescent="0.2">
      <c r="A17" s="30"/>
      <c r="B17" s="31"/>
      <c r="C17" s="32"/>
      <c r="D17" s="33"/>
      <c r="E17" s="37">
        <f t="shared" si="0"/>
        <v>0</v>
      </c>
      <c r="G17" s="114">
        <v>10</v>
      </c>
      <c r="H17" s="124"/>
      <c r="I17" s="122"/>
      <c r="J17" s="122"/>
      <c r="K17" s="125">
        <f t="shared" si="1"/>
        <v>0</v>
      </c>
    </row>
    <row r="18" spans="1:11" ht="15.75" x14ac:dyDescent="0.25">
      <c r="A18" s="30"/>
      <c r="B18" s="31"/>
      <c r="C18" s="32"/>
      <c r="D18" s="33"/>
      <c r="E18" s="37">
        <f t="shared" si="0"/>
        <v>0</v>
      </c>
      <c r="G18" s="116" t="s">
        <v>122</v>
      </c>
      <c r="H18" s="117"/>
      <c r="I18" s="127">
        <f>SUM(I8:I17)</f>
        <v>0.08</v>
      </c>
      <c r="J18" s="128">
        <f>K18/I18</f>
        <v>0.84999999999999987</v>
      </c>
      <c r="K18" s="126">
        <f>SUM(K8:K17)</f>
        <v>6.7999999999999991E-2</v>
      </c>
    </row>
    <row r="19" spans="1:11" ht="15" x14ac:dyDescent="0.2">
      <c r="A19" s="30"/>
      <c r="B19" s="31"/>
      <c r="C19" s="32"/>
      <c r="D19" s="33"/>
      <c r="E19" s="37">
        <f t="shared" si="0"/>
        <v>0</v>
      </c>
    </row>
    <row r="20" spans="1:11" ht="15" x14ac:dyDescent="0.2">
      <c r="A20" s="30"/>
      <c r="B20" s="31"/>
      <c r="C20" s="32"/>
      <c r="D20" s="33"/>
      <c r="E20" s="37">
        <f t="shared" si="0"/>
        <v>0</v>
      </c>
    </row>
    <row r="21" spans="1:11" ht="15" x14ac:dyDescent="0.2">
      <c r="A21" s="30"/>
      <c r="B21" s="31"/>
      <c r="C21" s="32"/>
      <c r="D21" s="33"/>
      <c r="E21" s="37">
        <f t="shared" si="0"/>
        <v>0</v>
      </c>
    </row>
    <row r="22" spans="1:11" ht="15" x14ac:dyDescent="0.2">
      <c r="A22" s="30"/>
      <c r="B22" s="31"/>
      <c r="C22" s="32"/>
      <c r="D22" s="33"/>
      <c r="E22" s="37">
        <f t="shared" si="0"/>
        <v>0</v>
      </c>
    </row>
    <row r="23" spans="1:11" ht="15.75" x14ac:dyDescent="0.25">
      <c r="A23" s="46" t="s">
        <v>94</v>
      </c>
      <c r="B23" s="39"/>
      <c r="C23" s="47">
        <f>SUM(C7:C22)</f>
        <v>1.1000000000000001</v>
      </c>
      <c r="D23" s="41">
        <f>E24/C23</f>
        <v>0.41863636363636364</v>
      </c>
      <c r="E23" s="45"/>
    </row>
    <row r="24" spans="1:11" ht="15.75" x14ac:dyDescent="0.25">
      <c r="A24" s="34" t="s">
        <v>95</v>
      </c>
      <c r="B24" s="39"/>
      <c r="C24" s="40"/>
      <c r="D24" s="41" t="str">
        <f>LOOKUP(D23,{0,0.5,0.53,0.57,0.6,0.63,0.67,0.7,0.73,0.77,0.8,0.85,0.9},{"F","D-","D","D+","C-","C","C+","B-","B","B+","A-","A","A+"})</f>
        <v>F</v>
      </c>
      <c r="E24" s="44">
        <f>SUM(E7:E22)</f>
        <v>0.46050000000000002</v>
      </c>
    </row>
    <row r="25" spans="1:11" x14ac:dyDescent="0.2">
      <c r="A25" s="53"/>
      <c r="B25" s="10"/>
      <c r="C25" s="11"/>
      <c r="D25" s="11"/>
      <c r="E25" s="54"/>
    </row>
    <row r="26" spans="1:11" x14ac:dyDescent="0.2">
      <c r="A26" s="52"/>
      <c r="B26" s="55"/>
      <c r="C26" s="56"/>
      <c r="D26" s="57"/>
      <c r="E26" s="58"/>
    </row>
    <row r="27" spans="1:11" ht="15.75" x14ac:dyDescent="0.25">
      <c r="A27" s="144" t="s">
        <v>132</v>
      </c>
      <c r="B27" s="145"/>
      <c r="C27" s="145"/>
      <c r="D27" s="145"/>
      <c r="E27" s="55"/>
    </row>
    <row r="28" spans="1:11" ht="15.75" x14ac:dyDescent="0.25">
      <c r="A28" s="133" t="s">
        <v>128</v>
      </c>
      <c r="B28" s="134" t="s">
        <v>129</v>
      </c>
      <c r="C28" s="134" t="s">
        <v>130</v>
      </c>
      <c r="D28" s="134" t="s">
        <v>131</v>
      </c>
    </row>
    <row r="29" spans="1:11" ht="15.75" x14ac:dyDescent="0.25">
      <c r="A29" s="135">
        <f>D23</f>
        <v>0.41863636363636364</v>
      </c>
      <c r="B29" s="136">
        <v>0.5</v>
      </c>
      <c r="C29" s="136">
        <v>0.8</v>
      </c>
      <c r="D29" s="137">
        <f>((C29-(A29*(1-B29))))/0.4</f>
        <v>1.4767045454545453</v>
      </c>
    </row>
  </sheetData>
  <sheetProtection selectLockedCells="1"/>
  <mergeCells count="2">
    <mergeCell ref="G6:J6"/>
    <mergeCell ref="A27:D2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K29"/>
  <sheetViews>
    <sheetView showGridLines="0" tabSelected="1" topLeftCell="A11" workbookViewId="0">
      <selection activeCell="D31" sqref="D31"/>
    </sheetView>
  </sheetViews>
  <sheetFormatPr defaultColWidth="8.875" defaultRowHeight="12.75" x14ac:dyDescent="0.2"/>
  <cols>
    <col min="1" max="1" width="24.375" customWidth="1"/>
    <col min="2" max="2" width="20.375" bestFit="1" customWidth="1"/>
    <col min="3" max="3" width="22.125" bestFit="1" customWidth="1"/>
    <col min="4" max="4" width="39.5" bestFit="1" customWidth="1"/>
    <col min="5" max="5" width="11.875" hidden="1" customWidth="1"/>
    <col min="7" max="7" width="12.375" customWidth="1"/>
    <col min="8" max="8" width="10.875" customWidth="1"/>
    <col min="9" max="9" width="10.625" customWidth="1"/>
    <col min="10" max="10" width="14.5" customWidth="1"/>
    <col min="11" max="11" width="9" hidden="1" customWidth="1"/>
  </cols>
  <sheetData>
    <row r="2" spans="1:11" ht="20.25" x14ac:dyDescent="0.3">
      <c r="A2" s="15" t="s">
        <v>53</v>
      </c>
    </row>
    <row r="4" spans="1:11" ht="15.75" x14ac:dyDescent="0.25">
      <c r="A4" s="16" t="s">
        <v>47</v>
      </c>
      <c r="B4" s="17" t="s">
        <v>62</v>
      </c>
    </row>
    <row r="5" spans="1:11" x14ac:dyDescent="0.2">
      <c r="A5" s="8"/>
      <c r="B5" s="13"/>
    </row>
    <row r="6" spans="1:11" ht="15.75" x14ac:dyDescent="0.25">
      <c r="A6" s="34" t="s">
        <v>48</v>
      </c>
      <c r="B6" s="35" t="s">
        <v>49</v>
      </c>
      <c r="C6" s="35" t="s">
        <v>50</v>
      </c>
      <c r="D6" s="36" t="s">
        <v>51</v>
      </c>
      <c r="E6" s="36" t="s">
        <v>52</v>
      </c>
      <c r="G6" s="141" t="s">
        <v>125</v>
      </c>
      <c r="H6" s="142"/>
      <c r="I6" s="142"/>
      <c r="J6" s="143"/>
      <c r="K6" s="120"/>
    </row>
    <row r="7" spans="1:11" ht="15.75" x14ac:dyDescent="0.25">
      <c r="A7" s="30" t="s">
        <v>112</v>
      </c>
      <c r="B7" s="31">
        <v>41927</v>
      </c>
      <c r="C7" s="32">
        <v>0.3</v>
      </c>
      <c r="D7" s="33">
        <v>0.7</v>
      </c>
      <c r="E7" s="37">
        <f>C7*D7</f>
        <v>0.21</v>
      </c>
      <c r="G7" s="110" t="s">
        <v>121</v>
      </c>
      <c r="H7" s="111" t="s">
        <v>123</v>
      </c>
      <c r="I7" s="110" t="s">
        <v>50</v>
      </c>
      <c r="J7" s="110" t="s">
        <v>51</v>
      </c>
      <c r="K7" s="118" t="s">
        <v>124</v>
      </c>
    </row>
    <row r="8" spans="1:11" ht="15" x14ac:dyDescent="0.2">
      <c r="A8" s="30" t="s">
        <v>110</v>
      </c>
      <c r="B8" s="31">
        <v>41920</v>
      </c>
      <c r="C8" s="32">
        <v>0.1</v>
      </c>
      <c r="D8" s="33">
        <v>0.8</v>
      </c>
      <c r="E8" s="37">
        <f t="shared" ref="E8:E22" si="0">C8*D8</f>
        <v>8.0000000000000016E-2</v>
      </c>
      <c r="G8" s="112">
        <v>1</v>
      </c>
      <c r="H8" s="123">
        <v>41912</v>
      </c>
      <c r="I8" s="113">
        <v>0.02</v>
      </c>
      <c r="J8" s="113">
        <v>0.82</v>
      </c>
      <c r="K8" s="125">
        <f>J8*I8</f>
        <v>1.6399999999999998E-2</v>
      </c>
    </row>
    <row r="9" spans="1:11" ht="15" x14ac:dyDescent="0.2">
      <c r="A9" s="30" t="s">
        <v>111</v>
      </c>
      <c r="B9" s="31">
        <v>41955</v>
      </c>
      <c r="C9" s="32">
        <v>0.2</v>
      </c>
      <c r="D9" s="33">
        <v>0.84</v>
      </c>
      <c r="E9" s="37">
        <f t="shared" si="0"/>
        <v>0.16800000000000001</v>
      </c>
      <c r="G9" s="114">
        <v>2</v>
      </c>
      <c r="H9" s="123">
        <v>41919</v>
      </c>
      <c r="I9" s="115">
        <v>0.02</v>
      </c>
      <c r="J9" s="115">
        <v>0.76</v>
      </c>
      <c r="K9" s="125">
        <f t="shared" ref="K9:K17" si="1">J9*I9</f>
        <v>1.52E-2</v>
      </c>
    </row>
    <row r="10" spans="1:11" ht="15" x14ac:dyDescent="0.2">
      <c r="A10" s="30" t="s">
        <v>54</v>
      </c>
      <c r="B10" s="31" t="s">
        <v>2</v>
      </c>
      <c r="C10" s="32">
        <v>0.1</v>
      </c>
      <c r="D10" s="33">
        <v>0.98</v>
      </c>
      <c r="E10" s="37">
        <f t="shared" si="0"/>
        <v>9.8000000000000004E-2</v>
      </c>
      <c r="G10" s="114">
        <v>3</v>
      </c>
      <c r="H10" s="123">
        <v>41926</v>
      </c>
      <c r="I10" s="115">
        <v>0.02</v>
      </c>
      <c r="J10" s="115">
        <v>0.93</v>
      </c>
      <c r="K10" s="125">
        <f t="shared" si="1"/>
        <v>1.8600000000000002E-2</v>
      </c>
    </row>
    <row r="11" spans="1:11" ht="15" x14ac:dyDescent="0.2">
      <c r="A11" s="30" t="s">
        <v>106</v>
      </c>
      <c r="B11" s="31" t="s">
        <v>107</v>
      </c>
      <c r="C11" s="32">
        <v>0.3</v>
      </c>
      <c r="D11" s="33"/>
      <c r="E11" s="37">
        <f t="shared" si="0"/>
        <v>0</v>
      </c>
      <c r="G11" s="114">
        <v>4</v>
      </c>
      <c r="H11" s="123">
        <v>41933</v>
      </c>
      <c r="I11" s="115">
        <v>0.02</v>
      </c>
      <c r="J11" s="115">
        <v>0.89</v>
      </c>
      <c r="K11" s="125">
        <f t="shared" si="1"/>
        <v>1.78E-2</v>
      </c>
    </row>
    <row r="12" spans="1:11" ht="15" x14ac:dyDescent="0.2">
      <c r="A12" s="30"/>
      <c r="B12" s="31"/>
      <c r="C12" s="32"/>
      <c r="D12" s="33"/>
      <c r="E12" s="37">
        <f t="shared" si="0"/>
        <v>0</v>
      </c>
      <c r="G12" s="114">
        <v>5</v>
      </c>
      <c r="H12" s="124"/>
      <c r="I12" s="115"/>
      <c r="J12" s="115"/>
      <c r="K12" s="125">
        <f t="shared" si="1"/>
        <v>0</v>
      </c>
    </row>
    <row r="13" spans="1:11" ht="15" x14ac:dyDescent="0.2">
      <c r="A13" s="30"/>
      <c r="B13" s="31"/>
      <c r="C13" s="32"/>
      <c r="D13" s="33"/>
      <c r="E13" s="37">
        <f t="shared" si="0"/>
        <v>0</v>
      </c>
      <c r="G13" s="114">
        <v>6</v>
      </c>
      <c r="H13" s="124"/>
      <c r="I13" s="115"/>
      <c r="J13" s="115"/>
      <c r="K13" s="125">
        <f t="shared" si="1"/>
        <v>0</v>
      </c>
    </row>
    <row r="14" spans="1:11" ht="15" x14ac:dyDescent="0.2">
      <c r="A14" s="30"/>
      <c r="B14" s="31"/>
      <c r="C14" s="32"/>
      <c r="D14" s="33"/>
      <c r="E14" s="37">
        <f t="shared" si="0"/>
        <v>0</v>
      </c>
      <c r="G14" s="114">
        <v>7</v>
      </c>
      <c r="H14" s="124"/>
      <c r="I14" s="115"/>
      <c r="J14" s="115"/>
      <c r="K14" s="125">
        <f t="shared" si="1"/>
        <v>0</v>
      </c>
    </row>
    <row r="15" spans="1:11" ht="15" x14ac:dyDescent="0.2">
      <c r="A15" s="30"/>
      <c r="B15" s="31"/>
      <c r="C15" s="32"/>
      <c r="D15" s="33"/>
      <c r="E15" s="37">
        <f t="shared" si="0"/>
        <v>0</v>
      </c>
      <c r="G15" s="114">
        <v>8</v>
      </c>
      <c r="H15" s="124"/>
      <c r="I15" s="115"/>
      <c r="J15" s="115"/>
      <c r="K15" s="125">
        <f t="shared" si="1"/>
        <v>0</v>
      </c>
    </row>
    <row r="16" spans="1:11" ht="15" x14ac:dyDescent="0.2">
      <c r="A16" s="30"/>
      <c r="B16" s="31"/>
      <c r="C16" s="32"/>
      <c r="D16" s="33"/>
      <c r="E16" s="37">
        <f t="shared" si="0"/>
        <v>0</v>
      </c>
      <c r="G16" s="114">
        <v>9</v>
      </c>
      <c r="H16" s="124"/>
      <c r="I16" s="115"/>
      <c r="J16" s="115"/>
      <c r="K16" s="125">
        <f t="shared" si="1"/>
        <v>0</v>
      </c>
    </row>
    <row r="17" spans="1:11" ht="15" x14ac:dyDescent="0.2">
      <c r="A17" s="30"/>
      <c r="B17" s="31"/>
      <c r="C17" s="32"/>
      <c r="D17" s="33"/>
      <c r="E17" s="37">
        <f t="shared" si="0"/>
        <v>0</v>
      </c>
      <c r="G17" s="114">
        <v>10</v>
      </c>
      <c r="H17" s="124"/>
      <c r="I17" s="122"/>
      <c r="J17" s="122"/>
      <c r="K17" s="125">
        <f t="shared" si="1"/>
        <v>0</v>
      </c>
    </row>
    <row r="18" spans="1:11" ht="15.75" x14ac:dyDescent="0.25">
      <c r="A18" s="30"/>
      <c r="B18" s="31"/>
      <c r="C18" s="32"/>
      <c r="D18" s="33"/>
      <c r="E18" s="37">
        <f t="shared" si="0"/>
        <v>0</v>
      </c>
      <c r="G18" s="116" t="s">
        <v>122</v>
      </c>
      <c r="H18" s="117"/>
      <c r="I18" s="127">
        <f>SUM(I8:I17)</f>
        <v>0.08</v>
      </c>
      <c r="J18" s="128">
        <f>K18/I18</f>
        <v>0.84999999999999987</v>
      </c>
      <c r="K18" s="126">
        <f>SUM(K8:K17)</f>
        <v>6.7999999999999991E-2</v>
      </c>
    </row>
    <row r="19" spans="1:11" ht="15" x14ac:dyDescent="0.2">
      <c r="A19" s="30"/>
      <c r="B19" s="31"/>
      <c r="C19" s="32"/>
      <c r="D19" s="33"/>
      <c r="E19" s="37">
        <f t="shared" si="0"/>
        <v>0</v>
      </c>
    </row>
    <row r="20" spans="1:11" ht="15" x14ac:dyDescent="0.2">
      <c r="A20" s="30"/>
      <c r="B20" s="31"/>
      <c r="C20" s="32"/>
      <c r="D20" s="33"/>
      <c r="E20" s="37">
        <f t="shared" si="0"/>
        <v>0</v>
      </c>
    </row>
    <row r="21" spans="1:11" ht="15" x14ac:dyDescent="0.2">
      <c r="A21" s="30"/>
      <c r="B21" s="31"/>
      <c r="C21" s="32"/>
      <c r="D21" s="33"/>
      <c r="E21" s="37">
        <f t="shared" si="0"/>
        <v>0</v>
      </c>
    </row>
    <row r="22" spans="1:11" ht="15" x14ac:dyDescent="0.2">
      <c r="A22" s="30"/>
      <c r="B22" s="31"/>
      <c r="C22" s="32"/>
      <c r="D22" s="33"/>
      <c r="E22" s="37">
        <f t="shared" si="0"/>
        <v>0</v>
      </c>
    </row>
    <row r="23" spans="1:11" ht="15.75" x14ac:dyDescent="0.25">
      <c r="A23" s="46" t="s">
        <v>94</v>
      </c>
      <c r="B23" s="39"/>
      <c r="C23" s="47">
        <f>SUM(C7:C22)</f>
        <v>1</v>
      </c>
      <c r="D23" s="41">
        <f>E24/C23</f>
        <v>0.55600000000000005</v>
      </c>
      <c r="E23" s="45"/>
    </row>
    <row r="24" spans="1:11" ht="15.75" x14ac:dyDescent="0.25">
      <c r="A24" s="34" t="s">
        <v>95</v>
      </c>
      <c r="B24" s="39"/>
      <c r="C24" s="40"/>
      <c r="D24" s="41" t="str">
        <f>LOOKUP(D23,{0,0.5,0.53,0.57,0.6,0.63,0.67,0.7,0.73,0.77,0.8,0.85,0.9},{"F","D-","D","D+","C-","C","C+","B-","B","B+","A-","A","A+"})</f>
        <v>D</v>
      </c>
      <c r="E24" s="44">
        <f>SUM(E7:E22)</f>
        <v>0.55600000000000005</v>
      </c>
    </row>
    <row r="25" spans="1:11" x14ac:dyDescent="0.2">
      <c r="A25" s="53"/>
      <c r="B25" s="10"/>
      <c r="C25" s="11"/>
      <c r="D25" s="11"/>
      <c r="E25" s="54"/>
    </row>
    <row r="26" spans="1:11" x14ac:dyDescent="0.2">
      <c r="A26" s="52"/>
      <c r="B26" s="55"/>
      <c r="C26" s="56"/>
      <c r="D26" s="57"/>
      <c r="E26" s="58"/>
    </row>
    <row r="27" spans="1:11" ht="15.75" x14ac:dyDescent="0.25">
      <c r="A27" s="144" t="s">
        <v>132</v>
      </c>
      <c r="B27" s="145"/>
      <c r="C27" s="145"/>
      <c r="D27" s="145"/>
      <c r="E27" s="55"/>
    </row>
    <row r="28" spans="1:11" ht="15.75" x14ac:dyDescent="0.25">
      <c r="A28" s="133" t="s">
        <v>128</v>
      </c>
      <c r="B28" s="134" t="s">
        <v>129</v>
      </c>
      <c r="C28" s="134" t="s">
        <v>130</v>
      </c>
      <c r="D28" s="134" t="s">
        <v>131</v>
      </c>
    </row>
    <row r="29" spans="1:11" ht="15.75" x14ac:dyDescent="0.25">
      <c r="A29" s="135">
        <f>D23</f>
        <v>0.55600000000000005</v>
      </c>
      <c r="B29" s="136">
        <v>0.3</v>
      </c>
      <c r="C29" s="136">
        <v>0.75</v>
      </c>
      <c r="D29" s="137">
        <f>((C29-(A29*(1-B29))))/0.4</f>
        <v>0.90200000000000002</v>
      </c>
    </row>
  </sheetData>
  <sheetProtection selectLockedCells="1"/>
  <mergeCells count="2">
    <mergeCell ref="G6:J6"/>
    <mergeCell ref="A27:D27"/>
  </mergeCells>
  <pageMargins left="0.7" right="0.7" top="0.75" bottom="0.75" header="0.3" footer="0.3"/>
  <pageSetup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98"/>
  <sheetViews>
    <sheetView showGridLines="0" zoomScale="106" workbookViewId="0">
      <selection activeCell="E69" sqref="E69"/>
    </sheetView>
  </sheetViews>
  <sheetFormatPr defaultColWidth="10.625" defaultRowHeight="12.75" x14ac:dyDescent="0.2"/>
  <cols>
    <col min="1" max="1" width="13.5" style="1" customWidth="1"/>
    <col min="2" max="2" width="15.625" style="1" customWidth="1"/>
    <col min="3" max="3" width="14.125" style="1" customWidth="1"/>
    <col min="4" max="4" width="17.875" style="1" customWidth="1"/>
    <col min="5" max="5" width="13.625" style="1" customWidth="1"/>
    <col min="6" max="6" width="13.875" style="1" customWidth="1"/>
    <col min="7" max="7" width="8" style="1" customWidth="1"/>
    <col min="8" max="8" width="3.875" style="1" bestFit="1" customWidth="1"/>
    <col min="9" max="9" width="4.125" style="1" bestFit="1" customWidth="1"/>
    <col min="10" max="10" width="5.625" style="1" bestFit="1" customWidth="1"/>
    <col min="11" max="11" width="6" style="1" bestFit="1" customWidth="1"/>
    <col min="12" max="16384" width="10.625" style="1"/>
  </cols>
  <sheetData>
    <row r="1" spans="1:7" ht="18" x14ac:dyDescent="0.25">
      <c r="C1" s="7"/>
      <c r="D1" s="6"/>
      <c r="E1" s="6"/>
      <c r="F1" s="6"/>
    </row>
    <row r="2" spans="1:7" ht="20.25" x14ac:dyDescent="0.3">
      <c r="A2" s="15" t="s">
        <v>66</v>
      </c>
      <c r="B2" s="88"/>
      <c r="C2" s="60"/>
      <c r="D2" s="61"/>
      <c r="E2" s="61"/>
      <c r="F2" s="61"/>
    </row>
    <row r="3" spans="1:7" ht="20.25" x14ac:dyDescent="0.3">
      <c r="A3" s="15" t="s">
        <v>67</v>
      </c>
      <c r="B3" s="88"/>
      <c r="C3" s="59"/>
      <c r="D3" s="59"/>
      <c r="E3" s="59"/>
      <c r="F3" s="59"/>
    </row>
    <row r="4" spans="1:7" ht="16.5" customHeight="1" x14ac:dyDescent="0.25">
      <c r="A4" s="59"/>
      <c r="B4" s="62"/>
      <c r="C4" s="59"/>
      <c r="D4" s="59"/>
      <c r="E4" s="59"/>
      <c r="F4" s="59"/>
    </row>
    <row r="5" spans="1:7" ht="15.75" x14ac:dyDescent="0.25">
      <c r="A5" s="146" t="s">
        <v>24</v>
      </c>
      <c r="B5" s="146"/>
      <c r="C5" s="146"/>
      <c r="D5" s="146"/>
      <c r="E5" s="146"/>
      <c r="F5" s="146"/>
      <c r="G5" s="3"/>
    </row>
    <row r="6" spans="1:7" ht="15.75" x14ac:dyDescent="0.25">
      <c r="A6" s="69" t="s">
        <v>70</v>
      </c>
      <c r="B6" s="63" t="s">
        <v>63</v>
      </c>
      <c r="C6" s="63" t="s">
        <v>0</v>
      </c>
      <c r="D6" s="63" t="s">
        <v>31</v>
      </c>
      <c r="E6" s="63" t="s">
        <v>32</v>
      </c>
      <c r="F6" s="63" t="s">
        <v>33</v>
      </c>
    </row>
    <row r="7" spans="1:7" ht="15" x14ac:dyDescent="0.2">
      <c r="A7" s="70" t="s">
        <v>86</v>
      </c>
      <c r="B7" s="71" t="s">
        <v>96</v>
      </c>
      <c r="C7" s="70" t="s">
        <v>11</v>
      </c>
      <c r="D7" s="72">
        <f>CHOOSE(MATCH(C7,{"A+","A","A-","B+","B","B-","C+","C","C-","D+","D","D-","F","N/A"},0),12,11,10,9,8,7,6,5,4,3,2,1,0,0)</f>
        <v>12</v>
      </c>
      <c r="E7" s="73">
        <v>0.5</v>
      </c>
      <c r="F7" s="74">
        <f t="shared" ref="F7:F12" si="0">E7*D7</f>
        <v>6</v>
      </c>
      <c r="G7" s="4"/>
    </row>
    <row r="8" spans="1:7" ht="15" x14ac:dyDescent="0.2">
      <c r="A8" s="75" t="s">
        <v>86</v>
      </c>
      <c r="B8" s="76" t="s">
        <v>97</v>
      </c>
      <c r="C8" s="75" t="s">
        <v>11</v>
      </c>
      <c r="D8" s="78">
        <f>CHOOSE(MATCH(C8,{"A+","A","A-","B+","B","B-","C+","C","C-","D+","D","D-","F","N/A"},0),12,11,10,9,8,7,6,5,4,3,2,1,0,0)</f>
        <v>12</v>
      </c>
      <c r="E8" s="79">
        <v>0.5</v>
      </c>
      <c r="F8" s="80">
        <f t="shared" si="0"/>
        <v>6</v>
      </c>
    </row>
    <row r="9" spans="1:7" ht="15" x14ac:dyDescent="0.2">
      <c r="A9" s="75" t="s">
        <v>86</v>
      </c>
      <c r="B9" s="81" t="s">
        <v>98</v>
      </c>
      <c r="C9" s="75" t="s">
        <v>11</v>
      </c>
      <c r="D9" s="78">
        <f>CHOOSE(MATCH(C9,{"A+","A","A-","B+","B","B-","C+","C","C-","D+","D","D-","F","N/A"},0),12,11,10,9,8,7,6,5,4,3,2,1,0,0)</f>
        <v>12</v>
      </c>
      <c r="E9" s="79">
        <v>0.5</v>
      </c>
      <c r="F9" s="80">
        <f t="shared" si="0"/>
        <v>6</v>
      </c>
    </row>
    <row r="10" spans="1:7" ht="15" x14ac:dyDescent="0.2">
      <c r="A10" s="75" t="s">
        <v>86</v>
      </c>
      <c r="B10" s="76" t="s">
        <v>22</v>
      </c>
      <c r="C10" s="75" t="s">
        <v>11</v>
      </c>
      <c r="D10" s="78">
        <f>CHOOSE(MATCH(C10,{"A+","A","A-","B+","B","B-","C+","C","C-","D+","D","D-","F","N/A"},0),12,11,10,9,8,7,6,5,4,3,2,1,0,0)</f>
        <v>12</v>
      </c>
      <c r="E10" s="79">
        <v>0.5</v>
      </c>
      <c r="F10" s="80">
        <f t="shared" si="0"/>
        <v>6</v>
      </c>
    </row>
    <row r="11" spans="1:7" ht="15" x14ac:dyDescent="0.2">
      <c r="A11" s="75" t="s">
        <v>86</v>
      </c>
      <c r="B11" s="76" t="s">
        <v>85</v>
      </c>
      <c r="C11" s="75" t="s">
        <v>11</v>
      </c>
      <c r="D11" s="78">
        <f>CHOOSE(MATCH(C11,{"A+","A","A-","B+","B","B-","C+","C","C-","D+","D","D-","F","N/A"},0),12,11,10,9,8,7,6,5,4,3,2,1,0,0)</f>
        <v>12</v>
      </c>
      <c r="E11" s="79">
        <v>0.5</v>
      </c>
      <c r="F11" s="80">
        <f t="shared" si="0"/>
        <v>6</v>
      </c>
    </row>
    <row r="12" spans="1:7" ht="15" x14ac:dyDescent="0.2">
      <c r="A12" s="75" t="s">
        <v>86</v>
      </c>
      <c r="B12" s="76" t="s">
        <v>109</v>
      </c>
      <c r="C12" s="75" t="s">
        <v>11</v>
      </c>
      <c r="D12" s="78">
        <f>CHOOSE(MATCH(C12,{"A+","A","A-","B+","B","B-","C+","C","C-","D+","D","D-","F","N/A"},0),12,11,10,9,8,7,6,5,4,3,2,1,0,0)</f>
        <v>12</v>
      </c>
      <c r="E12" s="79">
        <v>0.5</v>
      </c>
      <c r="F12" s="80">
        <f t="shared" si="0"/>
        <v>6</v>
      </c>
    </row>
    <row r="13" spans="1:7" ht="15" x14ac:dyDescent="0.2">
      <c r="A13" s="75"/>
      <c r="B13" s="76"/>
      <c r="C13" s="77"/>
      <c r="D13" s="78"/>
      <c r="E13" s="79"/>
      <c r="F13" s="80"/>
    </row>
    <row r="14" spans="1:7" ht="15" x14ac:dyDescent="0.2">
      <c r="A14" s="75" t="s">
        <v>87</v>
      </c>
      <c r="B14" s="76" t="s">
        <v>90</v>
      </c>
      <c r="C14" s="75" t="s">
        <v>11</v>
      </c>
      <c r="D14" s="78">
        <f>CHOOSE(MATCH(C14,{"A+","A","A-","B+","B","B-","C+","C","C-","D+","D","D-","F","N/A"},0),12,11,10,9,8,7,6,5,4,3,2,1,0,0)</f>
        <v>12</v>
      </c>
      <c r="E14" s="79">
        <v>0.5</v>
      </c>
      <c r="F14" s="80">
        <f t="shared" ref="F14:F19" si="1">E14*D14</f>
        <v>6</v>
      </c>
    </row>
    <row r="15" spans="1:7" ht="15" x14ac:dyDescent="0.2">
      <c r="A15" s="75" t="s">
        <v>87</v>
      </c>
      <c r="B15" s="76" t="s">
        <v>99</v>
      </c>
      <c r="C15" s="75" t="s">
        <v>11</v>
      </c>
      <c r="D15" s="78">
        <f>CHOOSE(MATCH(C11,{"A+","A","A-","B+","B","B-","C+","C","C-","D+","D","D-","F","N/A"},0),12,11,10,9,8,7,6,5,4,3,2,1,0,0)</f>
        <v>12</v>
      </c>
      <c r="E15" s="79">
        <v>0.5</v>
      </c>
      <c r="F15" s="80">
        <f t="shared" si="1"/>
        <v>6</v>
      </c>
    </row>
    <row r="16" spans="1:7" ht="15" x14ac:dyDescent="0.2">
      <c r="A16" s="75" t="s">
        <v>87</v>
      </c>
      <c r="B16" s="76" t="s">
        <v>100</v>
      </c>
      <c r="C16" s="75" t="s">
        <v>11</v>
      </c>
      <c r="D16" s="78">
        <f>CHOOSE(MATCH(C16,{"A+","A","A-","B+","B","B-","C+","C","C-","D+","D","D-","F","N/A"},0),12,11,10,9,8,7,6,5,4,3,2,1,0,0)</f>
        <v>12</v>
      </c>
      <c r="E16" s="79">
        <v>0.5</v>
      </c>
      <c r="F16" s="80">
        <f t="shared" si="1"/>
        <v>6</v>
      </c>
    </row>
    <row r="17" spans="1:6" ht="15" x14ac:dyDescent="0.2">
      <c r="A17" s="75" t="s">
        <v>87</v>
      </c>
      <c r="B17" s="76" t="s">
        <v>23</v>
      </c>
      <c r="C17" s="75" t="s">
        <v>11</v>
      </c>
      <c r="D17" s="78">
        <f>CHOOSE(MATCH(C17,{"A+","A","A-","B+","B","B-","C+","C","C-","D+","D","D-","F","N/A"},0),12,11,10,9,8,7,6,5,4,3,2,1,0,0)</f>
        <v>12</v>
      </c>
      <c r="E17" s="79">
        <v>0.5</v>
      </c>
      <c r="F17" s="80">
        <f t="shared" si="1"/>
        <v>6</v>
      </c>
    </row>
    <row r="18" spans="1:6" ht="15" x14ac:dyDescent="0.2">
      <c r="A18" s="75" t="s">
        <v>87</v>
      </c>
      <c r="B18" s="76" t="s">
        <v>101</v>
      </c>
      <c r="C18" s="75" t="s">
        <v>11</v>
      </c>
      <c r="D18" s="78">
        <f>CHOOSE(MATCH(C18,{"A+","A","A-","B+","B","B-","C+","C","C-","D+","D","D-","F","N/A"},0),12,11,10,9,8,7,6,5,4,3,2,1,0,0)</f>
        <v>12</v>
      </c>
      <c r="E18" s="79">
        <v>0.5</v>
      </c>
      <c r="F18" s="80">
        <f t="shared" si="1"/>
        <v>6</v>
      </c>
    </row>
    <row r="19" spans="1:6" ht="15" x14ac:dyDescent="0.2">
      <c r="A19" s="75" t="s">
        <v>87</v>
      </c>
      <c r="B19" s="81" t="s">
        <v>91</v>
      </c>
      <c r="C19" s="75" t="s">
        <v>11</v>
      </c>
      <c r="D19" s="78">
        <f>CHOOSE(MATCH(C19,{"A+","A","A-","B+","B","B-","C+","C","C-","D+","D","D-","F","N/A"},0),12,11,10,9,8,7,6,5,4,3,2,1,0,0)</f>
        <v>12</v>
      </c>
      <c r="E19" s="79">
        <v>0.5</v>
      </c>
      <c r="F19" s="80">
        <f t="shared" si="1"/>
        <v>6</v>
      </c>
    </row>
    <row r="20" spans="1:6" ht="15" x14ac:dyDescent="0.2">
      <c r="A20" s="75"/>
      <c r="B20" s="76"/>
      <c r="C20" s="77"/>
      <c r="D20" s="78"/>
      <c r="E20" s="79"/>
      <c r="F20" s="80"/>
    </row>
    <row r="21" spans="1:6" ht="15" x14ac:dyDescent="0.2">
      <c r="A21" s="82" t="s">
        <v>2</v>
      </c>
      <c r="B21" s="76" t="s">
        <v>2</v>
      </c>
      <c r="C21" s="75" t="s">
        <v>2</v>
      </c>
      <c r="D21" s="78">
        <f>CHOOSE(MATCH(C21,{"A+","A","A-","B+","B","B-","C+","C","C-","D+","D","D-","F","N/A"},0),12,11,10,9,8,7,6,5,4,3,2,1,0,0)</f>
        <v>0</v>
      </c>
      <c r="E21" s="79">
        <v>0</v>
      </c>
      <c r="F21" s="80">
        <f t="shared" ref="F21:F26" si="2">E21*D21</f>
        <v>0</v>
      </c>
    </row>
    <row r="22" spans="1:6" ht="12.95" customHeight="1" x14ac:dyDescent="0.2">
      <c r="A22" s="77" t="s">
        <v>2</v>
      </c>
      <c r="B22" s="76" t="s">
        <v>2</v>
      </c>
      <c r="C22" s="75" t="s">
        <v>2</v>
      </c>
      <c r="D22" s="78">
        <f>CHOOSE(MATCH(C22,{"A+","A","A-","B+","B","B-","C+","C","C-","D+","D","D-","F","N/A"},0),12,11,10,9,8,7,6,5,4,3,2,1,0,0)</f>
        <v>0</v>
      </c>
      <c r="E22" s="79">
        <v>0</v>
      </c>
      <c r="F22" s="80">
        <f t="shared" si="2"/>
        <v>0</v>
      </c>
    </row>
    <row r="23" spans="1:6" ht="15" x14ac:dyDescent="0.2">
      <c r="A23" s="77" t="s">
        <v>2</v>
      </c>
      <c r="B23" s="76" t="s">
        <v>2</v>
      </c>
      <c r="C23" s="75" t="s">
        <v>2</v>
      </c>
      <c r="D23" s="78">
        <f>CHOOSE(MATCH(C23,{"A+","A","A-","B+","B","B-","C+","C","C-","D+","D","D-","F","N/A"},0),12,11,10,9,8,7,6,5,4,3,2,1,0,0)</f>
        <v>0</v>
      </c>
      <c r="E23" s="79">
        <v>0</v>
      </c>
      <c r="F23" s="80">
        <f t="shared" si="2"/>
        <v>0</v>
      </c>
    </row>
    <row r="24" spans="1:6" ht="15" x14ac:dyDescent="0.2">
      <c r="A24" s="77" t="s">
        <v>2</v>
      </c>
      <c r="B24" s="76" t="s">
        <v>2</v>
      </c>
      <c r="C24" s="75" t="s">
        <v>2</v>
      </c>
      <c r="D24" s="78">
        <f>CHOOSE(MATCH(C24,{"A+","A","A-","B+","B","B-","C+","C","C-","D+","D","D-","F","N/A"},0),12,11,10,9,8,7,6,5,4,3,2,1,0,0)</f>
        <v>0</v>
      </c>
      <c r="E24" s="79">
        <v>0</v>
      </c>
      <c r="F24" s="80">
        <f t="shared" si="2"/>
        <v>0</v>
      </c>
    </row>
    <row r="25" spans="1:6" ht="15" x14ac:dyDescent="0.2">
      <c r="A25" s="77" t="s">
        <v>2</v>
      </c>
      <c r="B25" s="76" t="s">
        <v>2</v>
      </c>
      <c r="C25" s="75" t="s">
        <v>2</v>
      </c>
      <c r="D25" s="78">
        <f>CHOOSE(MATCH(C25,{"A+","A","A-","B+","B","B-","C+","C","C-","D+","D","D-","F","N/A"},0),12,11,10,9,8,7,6,5,4,3,2,1,0,0)</f>
        <v>0</v>
      </c>
      <c r="E25" s="79">
        <v>0</v>
      </c>
      <c r="F25" s="80">
        <f t="shared" si="2"/>
        <v>0</v>
      </c>
    </row>
    <row r="26" spans="1:6" ht="15" x14ac:dyDescent="0.2">
      <c r="A26" s="77" t="s">
        <v>2</v>
      </c>
      <c r="B26" s="76" t="s">
        <v>2</v>
      </c>
      <c r="C26" s="75" t="s">
        <v>2</v>
      </c>
      <c r="D26" s="78">
        <f>CHOOSE(MATCH(C26,{"A+","A","A-","B+","B","B-","C+","C","C-","D+","D","D-","F","N/A"},0),12,11,10,9,8,7,6,5,4,3,2,1,0,0)</f>
        <v>0</v>
      </c>
      <c r="E26" s="79">
        <v>0</v>
      </c>
      <c r="F26" s="80">
        <f t="shared" si="2"/>
        <v>0</v>
      </c>
    </row>
    <row r="27" spans="1:6" ht="15" x14ac:dyDescent="0.2">
      <c r="A27" s="75"/>
      <c r="B27" s="76"/>
      <c r="C27" s="77"/>
      <c r="D27" s="78"/>
      <c r="E27" s="79"/>
      <c r="F27" s="80"/>
    </row>
    <row r="28" spans="1:6" ht="15" x14ac:dyDescent="0.2">
      <c r="A28" s="77" t="s">
        <v>2</v>
      </c>
      <c r="B28" s="76" t="s">
        <v>2</v>
      </c>
      <c r="C28" s="75" t="s">
        <v>2</v>
      </c>
      <c r="D28" s="78">
        <f>CHOOSE(MATCH(C28,{"A+","A","A-","B+","B","B-","C+","C","C-","D+","D","D-","F","N/A"},0),12,11,10,9,8,7,6,5,4,3,2,1,0,0)</f>
        <v>0</v>
      </c>
      <c r="E28" s="79">
        <v>0</v>
      </c>
      <c r="F28" s="80">
        <f t="shared" ref="F28:F33" si="3">E28*D28</f>
        <v>0</v>
      </c>
    </row>
    <row r="29" spans="1:6" ht="15" x14ac:dyDescent="0.2">
      <c r="A29" s="77" t="s">
        <v>2</v>
      </c>
      <c r="B29" s="76" t="s">
        <v>2</v>
      </c>
      <c r="C29" s="75" t="s">
        <v>2</v>
      </c>
      <c r="D29" s="78">
        <f>CHOOSE(MATCH(C29,{"A+","A","A-","B+","B","B-","C+","C","C-","D+","D","D-","F","N/A"},0),12,11,10,9,8,7,6,5,4,3,2,1,0,0)</f>
        <v>0</v>
      </c>
      <c r="E29" s="79">
        <v>0</v>
      </c>
      <c r="F29" s="80">
        <f t="shared" si="3"/>
        <v>0</v>
      </c>
    </row>
    <row r="30" spans="1:6" ht="15" x14ac:dyDescent="0.2">
      <c r="A30" s="77" t="s">
        <v>2</v>
      </c>
      <c r="B30" s="76" t="s">
        <v>2</v>
      </c>
      <c r="C30" s="75" t="s">
        <v>2</v>
      </c>
      <c r="D30" s="78">
        <f>CHOOSE(MATCH(C30,{"A+","A","A-","B+","B","B-","C+","C","C-","D+","D","D-","F","N/A"},0),12,11,10,9,8,7,6,5,4,3,2,1,0,0)</f>
        <v>0</v>
      </c>
      <c r="E30" s="79">
        <v>0</v>
      </c>
      <c r="F30" s="80">
        <f t="shared" si="3"/>
        <v>0</v>
      </c>
    </row>
    <row r="31" spans="1:6" ht="15" x14ac:dyDescent="0.2">
      <c r="A31" s="77" t="s">
        <v>2</v>
      </c>
      <c r="B31" s="76" t="s">
        <v>2</v>
      </c>
      <c r="C31" s="75" t="s">
        <v>2</v>
      </c>
      <c r="D31" s="78">
        <f>CHOOSE(MATCH(C31,{"A+","A","A-","B+","B","B-","C+","C","C-","D+","D","D-","F","N/A"},0),12,11,10,9,8,7,6,5,4,3,2,1,0,0)</f>
        <v>0</v>
      </c>
      <c r="E31" s="79">
        <v>0</v>
      </c>
      <c r="F31" s="80">
        <f t="shared" si="3"/>
        <v>0</v>
      </c>
    </row>
    <row r="32" spans="1:6" ht="15" x14ac:dyDescent="0.2">
      <c r="A32" s="77" t="s">
        <v>2</v>
      </c>
      <c r="B32" s="76" t="s">
        <v>2</v>
      </c>
      <c r="C32" s="75" t="s">
        <v>2</v>
      </c>
      <c r="D32" s="78">
        <f>CHOOSE(MATCH(C32,{"A+","A","A-","B+","B","B-","C+","C","C-","D+","D","D-","F","N/A"},0),12,11,10,9,8,7,6,5,4,3,2,1,0,0)</f>
        <v>0</v>
      </c>
      <c r="E32" s="79">
        <v>0</v>
      </c>
      <c r="F32" s="80">
        <f t="shared" si="3"/>
        <v>0</v>
      </c>
    </row>
    <row r="33" spans="1:6" ht="15" x14ac:dyDescent="0.2">
      <c r="A33" s="77" t="s">
        <v>2</v>
      </c>
      <c r="B33" s="76" t="s">
        <v>2</v>
      </c>
      <c r="C33" s="75" t="s">
        <v>2</v>
      </c>
      <c r="D33" s="78">
        <f>CHOOSE(MATCH(C33,{"A+","A","A-","B+","B","B-","C+","C","C-","D+","D","D-","F","N/A"},0),12,11,10,9,8,7,6,5,4,3,2,1,0,0)</f>
        <v>0</v>
      </c>
      <c r="E33" s="79">
        <v>0</v>
      </c>
      <c r="F33" s="80">
        <f t="shared" si="3"/>
        <v>0</v>
      </c>
    </row>
    <row r="34" spans="1:6" ht="15" x14ac:dyDescent="0.2">
      <c r="A34" s="75"/>
      <c r="B34" s="76"/>
      <c r="C34" s="77"/>
      <c r="D34" s="78"/>
      <c r="E34" s="79"/>
      <c r="F34" s="80"/>
    </row>
    <row r="35" spans="1:6" ht="15" x14ac:dyDescent="0.2">
      <c r="A35" s="77" t="s">
        <v>2</v>
      </c>
      <c r="B35" s="76" t="s">
        <v>2</v>
      </c>
      <c r="C35" s="75" t="s">
        <v>2</v>
      </c>
      <c r="D35" s="78">
        <f>CHOOSE(MATCH(C35,{"A+","A","A-","B+","B","B-","C+","C","C-","D+","D","D-","F","N/A"},0),12,11,10,9,8,7,6,5,4,3,2,1,0,0)</f>
        <v>0</v>
      </c>
      <c r="E35" s="79">
        <v>0</v>
      </c>
      <c r="F35" s="80">
        <f t="shared" ref="F35:F40" si="4">E35*D35</f>
        <v>0</v>
      </c>
    </row>
    <row r="36" spans="1:6" ht="15" x14ac:dyDescent="0.2">
      <c r="A36" s="77" t="s">
        <v>2</v>
      </c>
      <c r="B36" s="76" t="s">
        <v>2</v>
      </c>
      <c r="C36" s="75" t="s">
        <v>2</v>
      </c>
      <c r="D36" s="78">
        <f>CHOOSE(MATCH(C36,{"A+","A","A-","B+","B","B-","C+","C","C-","D+","D","D-","F","N/A"},0),12,11,10,9,8,7,6,5,4,3,2,1,0,0)</f>
        <v>0</v>
      </c>
      <c r="E36" s="79">
        <v>0</v>
      </c>
      <c r="F36" s="80">
        <f t="shared" si="4"/>
        <v>0</v>
      </c>
    </row>
    <row r="37" spans="1:6" ht="15" x14ac:dyDescent="0.2">
      <c r="A37" s="77" t="s">
        <v>2</v>
      </c>
      <c r="B37" s="76" t="s">
        <v>2</v>
      </c>
      <c r="C37" s="75" t="s">
        <v>2</v>
      </c>
      <c r="D37" s="78">
        <f>CHOOSE(MATCH(C37,{"A+","A","A-","B+","B","B-","C+","C","C-","D+","D","D-","F","N/A"},0),12,11,10,9,8,7,6,5,4,3,2,1,0,0)</f>
        <v>0</v>
      </c>
      <c r="E37" s="79">
        <v>0</v>
      </c>
      <c r="F37" s="80">
        <f t="shared" si="4"/>
        <v>0</v>
      </c>
    </row>
    <row r="38" spans="1:6" ht="15" x14ac:dyDescent="0.2">
      <c r="A38" s="77" t="s">
        <v>2</v>
      </c>
      <c r="B38" s="76" t="s">
        <v>2</v>
      </c>
      <c r="C38" s="75" t="s">
        <v>2</v>
      </c>
      <c r="D38" s="78">
        <f>CHOOSE(MATCH(C38,{"A+","A","A-","B+","B","B-","C+","C","C-","D+","D","D-","F","N/A"},0),12,11,10,9,8,7,6,5,4,3,2,1,0,0)</f>
        <v>0</v>
      </c>
      <c r="E38" s="79">
        <v>0</v>
      </c>
      <c r="F38" s="80">
        <f t="shared" si="4"/>
        <v>0</v>
      </c>
    </row>
    <row r="39" spans="1:6" ht="15" x14ac:dyDescent="0.2">
      <c r="A39" s="77" t="s">
        <v>2</v>
      </c>
      <c r="B39" s="76" t="s">
        <v>2</v>
      </c>
      <c r="C39" s="75" t="s">
        <v>2</v>
      </c>
      <c r="D39" s="78">
        <f>CHOOSE(MATCH(C39,{"A+","A","A-","B+","B","B-","C+","C","C-","D+","D","D-","F","N/A"},0),12,11,10,9,8,7,6,5,4,3,2,1,0,0)</f>
        <v>0</v>
      </c>
      <c r="E39" s="79">
        <v>0</v>
      </c>
      <c r="F39" s="80">
        <f t="shared" si="4"/>
        <v>0</v>
      </c>
    </row>
    <row r="40" spans="1:6" ht="15" x14ac:dyDescent="0.2">
      <c r="A40" s="77" t="s">
        <v>2</v>
      </c>
      <c r="B40" s="76" t="s">
        <v>2</v>
      </c>
      <c r="C40" s="75" t="s">
        <v>2</v>
      </c>
      <c r="D40" s="78">
        <f>CHOOSE(MATCH(C40,{"A+","A","A-","B+","B","B-","C+","C","C-","D+","D","D-","F","N/A"},0),12,11,10,9,8,7,6,5,4,3,2,1,0,0)</f>
        <v>0</v>
      </c>
      <c r="E40" s="79">
        <v>0</v>
      </c>
      <c r="F40" s="80">
        <f t="shared" si="4"/>
        <v>0</v>
      </c>
    </row>
    <row r="41" spans="1:6" ht="15" x14ac:dyDescent="0.2">
      <c r="A41" s="75"/>
      <c r="B41" s="76"/>
      <c r="C41" s="77"/>
      <c r="D41" s="78"/>
      <c r="E41" s="79"/>
      <c r="F41" s="80"/>
    </row>
    <row r="42" spans="1:6" ht="15" x14ac:dyDescent="0.2">
      <c r="A42" s="77" t="s">
        <v>2</v>
      </c>
      <c r="B42" s="76" t="s">
        <v>2</v>
      </c>
      <c r="C42" s="75" t="s">
        <v>2</v>
      </c>
      <c r="D42" s="78">
        <f>CHOOSE(MATCH(C42,{"A+","A","A-","B+","B","B-","C+","C","C-","D+","D","D-","F","N/A"},0),12,11,10,9,8,7,6,5,4,3,2,1,0,0)</f>
        <v>0</v>
      </c>
      <c r="E42" s="79">
        <v>0</v>
      </c>
      <c r="F42" s="80">
        <f t="shared" ref="F42:F47" si="5">E42*D42</f>
        <v>0</v>
      </c>
    </row>
    <row r="43" spans="1:6" ht="15" x14ac:dyDescent="0.2">
      <c r="A43" s="77" t="s">
        <v>2</v>
      </c>
      <c r="B43" s="76" t="s">
        <v>2</v>
      </c>
      <c r="C43" s="75" t="s">
        <v>2</v>
      </c>
      <c r="D43" s="78">
        <f>CHOOSE(MATCH(C43,{"A+","A","A-","B+","B","B-","C+","C","C-","D+","D","D-","F","N/A"},0),12,11,10,9,8,7,6,5,4,3,2,1,0,0)</f>
        <v>0</v>
      </c>
      <c r="E43" s="79">
        <v>0</v>
      </c>
      <c r="F43" s="80">
        <f t="shared" si="5"/>
        <v>0</v>
      </c>
    </row>
    <row r="44" spans="1:6" ht="15" x14ac:dyDescent="0.2">
      <c r="A44" s="77" t="s">
        <v>2</v>
      </c>
      <c r="B44" s="76" t="s">
        <v>2</v>
      </c>
      <c r="C44" s="75" t="s">
        <v>2</v>
      </c>
      <c r="D44" s="78">
        <f>CHOOSE(MATCH(C44,{"A+","A","A-","B+","B","B-","C+","C","C-","D+","D","D-","F","N/A"},0),12,11,10,9,8,7,6,5,4,3,2,1,0,0)</f>
        <v>0</v>
      </c>
      <c r="E44" s="79">
        <v>0</v>
      </c>
      <c r="F44" s="80">
        <f t="shared" si="5"/>
        <v>0</v>
      </c>
    </row>
    <row r="45" spans="1:6" ht="15" x14ac:dyDescent="0.2">
      <c r="A45" s="77" t="s">
        <v>2</v>
      </c>
      <c r="B45" s="76" t="s">
        <v>2</v>
      </c>
      <c r="C45" s="75" t="s">
        <v>2</v>
      </c>
      <c r="D45" s="78">
        <f>CHOOSE(MATCH(C45,{"A+","A","A-","B+","B","B-","C+","C","C-","D+","D","D-","F","N/A"},0),12,11,10,9,8,7,6,5,4,3,2,1,0,0)</f>
        <v>0</v>
      </c>
      <c r="E45" s="79">
        <v>0</v>
      </c>
      <c r="F45" s="80">
        <f t="shared" si="5"/>
        <v>0</v>
      </c>
    </row>
    <row r="46" spans="1:6" ht="15" x14ac:dyDescent="0.2">
      <c r="A46" s="77" t="s">
        <v>2</v>
      </c>
      <c r="B46" s="76" t="s">
        <v>2</v>
      </c>
      <c r="C46" s="75" t="s">
        <v>2</v>
      </c>
      <c r="D46" s="78">
        <f>CHOOSE(MATCH(C46,{"A+","A","A-","B+","B","B-","C+","C","C-","D+","D","D-","F","N/A"},0),12,11,10,9,8,7,6,5,4,3,2,1,0,0)</f>
        <v>0</v>
      </c>
      <c r="E46" s="79">
        <v>0</v>
      </c>
      <c r="F46" s="80">
        <f t="shared" si="5"/>
        <v>0</v>
      </c>
    </row>
    <row r="47" spans="1:6" ht="15" x14ac:dyDescent="0.2">
      <c r="A47" s="77" t="s">
        <v>2</v>
      </c>
      <c r="B47" s="76" t="s">
        <v>2</v>
      </c>
      <c r="C47" s="75" t="s">
        <v>2</v>
      </c>
      <c r="D47" s="78">
        <f>CHOOSE(MATCH(C47,{"A+","A","A-","B+","B","B-","C+","C","C-","D+","D","D-","F","N/A"},0),12,11,10,9,8,7,6,5,4,3,2,1,0,0)</f>
        <v>0</v>
      </c>
      <c r="E47" s="79">
        <v>0</v>
      </c>
      <c r="F47" s="80">
        <f t="shared" si="5"/>
        <v>0</v>
      </c>
    </row>
    <row r="48" spans="1:6" ht="15" x14ac:dyDescent="0.2">
      <c r="A48" s="75"/>
      <c r="B48" s="76"/>
      <c r="C48" s="77"/>
      <c r="D48" s="78"/>
      <c r="E48" s="79"/>
      <c r="F48" s="80"/>
    </row>
    <row r="49" spans="1:6" ht="15" x14ac:dyDescent="0.2">
      <c r="A49" s="77" t="s">
        <v>2</v>
      </c>
      <c r="B49" s="76" t="s">
        <v>2</v>
      </c>
      <c r="C49" s="75" t="s">
        <v>2</v>
      </c>
      <c r="D49" s="78">
        <f>CHOOSE(MATCH(C49,{"A+","A","A-","B+","B","B-","C+","C","C-","D+","D","D-","F","N/A"},0),12,11,10,9,8,7,6,5,4,3,2,1,0,0)</f>
        <v>0</v>
      </c>
      <c r="E49" s="79">
        <v>0</v>
      </c>
      <c r="F49" s="80">
        <f t="shared" ref="F49:F54" si="6">E49*D49</f>
        <v>0</v>
      </c>
    </row>
    <row r="50" spans="1:6" ht="15" x14ac:dyDescent="0.2">
      <c r="A50" s="77" t="s">
        <v>2</v>
      </c>
      <c r="B50" s="76" t="s">
        <v>2</v>
      </c>
      <c r="C50" s="75" t="s">
        <v>2</v>
      </c>
      <c r="D50" s="78">
        <f>CHOOSE(MATCH(C50,{"A+","A","A-","B+","B","B-","C+","C","C-","D+","D","D-","F","N/A"},0),12,11,10,9,8,7,6,5,4,3,2,1,0,0)</f>
        <v>0</v>
      </c>
      <c r="E50" s="79">
        <v>0</v>
      </c>
      <c r="F50" s="80">
        <f t="shared" si="6"/>
        <v>0</v>
      </c>
    </row>
    <row r="51" spans="1:6" ht="15" x14ac:dyDescent="0.2">
      <c r="A51" s="77" t="s">
        <v>2</v>
      </c>
      <c r="B51" s="76" t="s">
        <v>2</v>
      </c>
      <c r="C51" s="75" t="s">
        <v>2</v>
      </c>
      <c r="D51" s="78">
        <f>CHOOSE(MATCH(C51,{"A+","A","A-","B+","B","B-","C+","C","C-","D+","D","D-","F","N/A"},0),12,11,10,9,8,7,6,5,4,3,2,1,0,0)</f>
        <v>0</v>
      </c>
      <c r="E51" s="79">
        <v>0</v>
      </c>
      <c r="F51" s="80">
        <f t="shared" si="6"/>
        <v>0</v>
      </c>
    </row>
    <row r="52" spans="1:6" ht="15" x14ac:dyDescent="0.2">
      <c r="A52" s="77" t="s">
        <v>2</v>
      </c>
      <c r="B52" s="76" t="s">
        <v>2</v>
      </c>
      <c r="C52" s="75" t="s">
        <v>2</v>
      </c>
      <c r="D52" s="78">
        <f>CHOOSE(MATCH(C52,{"A+","A","A-","B+","B","B-","C+","C","C-","D+","D","D-","F","N/A"},0),12,11,10,9,8,7,6,5,4,3,2,1,0,0)</f>
        <v>0</v>
      </c>
      <c r="E52" s="79">
        <v>0</v>
      </c>
      <c r="F52" s="80">
        <f t="shared" si="6"/>
        <v>0</v>
      </c>
    </row>
    <row r="53" spans="1:6" ht="15" x14ac:dyDescent="0.2">
      <c r="A53" s="77" t="s">
        <v>2</v>
      </c>
      <c r="B53" s="76" t="s">
        <v>2</v>
      </c>
      <c r="C53" s="75" t="s">
        <v>2</v>
      </c>
      <c r="D53" s="78">
        <f>CHOOSE(MATCH(C53,{"A+","A","A-","B+","B","B-","C+","C","C-","D+","D","D-","F","N/A"},0),12,11,10,9,8,7,6,5,4,3,2,1,0,0)</f>
        <v>0</v>
      </c>
      <c r="E53" s="79">
        <v>0</v>
      </c>
      <c r="F53" s="80">
        <f t="shared" si="6"/>
        <v>0</v>
      </c>
    </row>
    <row r="54" spans="1:6" ht="15" x14ac:dyDescent="0.2">
      <c r="A54" s="77" t="s">
        <v>2</v>
      </c>
      <c r="B54" s="76" t="s">
        <v>2</v>
      </c>
      <c r="C54" s="75" t="s">
        <v>2</v>
      </c>
      <c r="D54" s="78">
        <f>CHOOSE(MATCH(C54,{"A+","A","A-","B+","B","B-","C+","C","C-","D+","D","D-","F","N/A"},0),12,11,10,9,8,7,6,5,4,3,2,1,0,0)</f>
        <v>0</v>
      </c>
      <c r="E54" s="79">
        <v>0</v>
      </c>
      <c r="F54" s="80">
        <f t="shared" si="6"/>
        <v>0</v>
      </c>
    </row>
    <row r="55" spans="1:6" ht="15" x14ac:dyDescent="0.2">
      <c r="A55" s="75"/>
      <c r="B55" s="76"/>
      <c r="C55" s="77"/>
      <c r="D55" s="78"/>
      <c r="E55" s="79"/>
      <c r="F55" s="80"/>
    </row>
    <row r="56" spans="1:6" ht="15" x14ac:dyDescent="0.2">
      <c r="A56" s="77" t="s">
        <v>2</v>
      </c>
      <c r="B56" s="76" t="s">
        <v>2</v>
      </c>
      <c r="C56" s="75" t="s">
        <v>2</v>
      </c>
      <c r="D56" s="78">
        <f>CHOOSE(MATCH(C56,{"A+","A","A-","B+","B","B-","C+","C","C-","D+","D","D-","F","N/A"},0),12,11,10,9,8,7,6,5,4,3,2,1,0,0)</f>
        <v>0</v>
      </c>
      <c r="E56" s="79">
        <v>0</v>
      </c>
      <c r="F56" s="80">
        <f t="shared" ref="F56:F61" si="7">E56*D56</f>
        <v>0</v>
      </c>
    </row>
    <row r="57" spans="1:6" ht="15" x14ac:dyDescent="0.2">
      <c r="A57" s="77" t="s">
        <v>2</v>
      </c>
      <c r="B57" s="76" t="s">
        <v>2</v>
      </c>
      <c r="C57" s="75" t="s">
        <v>2</v>
      </c>
      <c r="D57" s="78">
        <f>CHOOSE(MATCH(C57,{"A+","A","A-","B+","B","B-","C+","C","C-","D+","D","D-","F","N/A"},0),12,11,10,9,8,7,6,5,4,3,2,1,0,0)</f>
        <v>0</v>
      </c>
      <c r="E57" s="79">
        <v>0</v>
      </c>
      <c r="F57" s="80">
        <f t="shared" si="7"/>
        <v>0</v>
      </c>
    </row>
    <row r="58" spans="1:6" ht="15" x14ac:dyDescent="0.2">
      <c r="A58" s="77" t="s">
        <v>2</v>
      </c>
      <c r="B58" s="76" t="s">
        <v>2</v>
      </c>
      <c r="C58" s="75" t="s">
        <v>2</v>
      </c>
      <c r="D58" s="78">
        <f>CHOOSE(MATCH(C58,{"A+","A","A-","B+","B","B-","C+","C","C-","D+","D","D-","F","N/A"},0),12,11,10,9,8,7,6,5,4,3,2,1,0,0)</f>
        <v>0</v>
      </c>
      <c r="E58" s="79">
        <v>0</v>
      </c>
      <c r="F58" s="80">
        <f t="shared" si="7"/>
        <v>0</v>
      </c>
    </row>
    <row r="59" spans="1:6" ht="15" x14ac:dyDescent="0.2">
      <c r="A59" s="77" t="s">
        <v>2</v>
      </c>
      <c r="B59" s="76" t="s">
        <v>2</v>
      </c>
      <c r="C59" s="75" t="s">
        <v>2</v>
      </c>
      <c r="D59" s="78">
        <f>CHOOSE(MATCH(C59,{"A+","A","A-","B+","B","B-","C+","C","C-","D+","D","D-","F","N/A"},0),12,11,10,9,8,7,6,5,4,3,2,1,0,0)</f>
        <v>0</v>
      </c>
      <c r="E59" s="79">
        <v>0</v>
      </c>
      <c r="F59" s="80">
        <f t="shared" si="7"/>
        <v>0</v>
      </c>
    </row>
    <row r="60" spans="1:6" ht="15" x14ac:dyDescent="0.2">
      <c r="A60" s="77" t="s">
        <v>2</v>
      </c>
      <c r="B60" s="76" t="s">
        <v>2</v>
      </c>
      <c r="C60" s="75" t="s">
        <v>2</v>
      </c>
      <c r="D60" s="78">
        <f>CHOOSE(MATCH(C60,{"A+","A","A-","B+","B","B-","C+","C","C-","D+","D","D-","F","N/A"},0),12,11,10,9,8,7,6,5,4,3,2,1,0,0)</f>
        <v>0</v>
      </c>
      <c r="E60" s="79">
        <v>0</v>
      </c>
      <c r="F60" s="80">
        <f t="shared" si="7"/>
        <v>0</v>
      </c>
    </row>
    <row r="61" spans="1:6" ht="15" x14ac:dyDescent="0.2">
      <c r="A61" s="77" t="s">
        <v>2</v>
      </c>
      <c r="B61" s="76" t="s">
        <v>2</v>
      </c>
      <c r="C61" s="75" t="s">
        <v>2</v>
      </c>
      <c r="D61" s="78">
        <f>CHOOSE(MATCH(C61,{"A+","A","A-","B+","B","B-","C+","C","C-","D+","D","D-","F","N/A"},0),12,11,10,9,8,7,6,5,4,3,2,1,0,0)</f>
        <v>0</v>
      </c>
      <c r="E61" s="79">
        <v>0</v>
      </c>
      <c r="F61" s="80">
        <f t="shared" si="7"/>
        <v>0</v>
      </c>
    </row>
    <row r="62" spans="1:6" ht="15" x14ac:dyDescent="0.2">
      <c r="A62" s="83"/>
      <c r="B62" s="76"/>
      <c r="C62" s="87"/>
      <c r="D62" s="84"/>
      <c r="E62" s="77"/>
      <c r="F62" s="85"/>
    </row>
    <row r="63" spans="1:6" ht="15.75" x14ac:dyDescent="0.25">
      <c r="A63" s="65" t="s">
        <v>7</v>
      </c>
      <c r="B63" s="66"/>
      <c r="C63" s="66"/>
      <c r="D63" s="64"/>
      <c r="E63" s="67">
        <f>SUM(E7:E62)</f>
        <v>6</v>
      </c>
      <c r="F63" s="86">
        <f>SUM(F7:F62)</f>
        <v>72</v>
      </c>
    </row>
    <row r="64" spans="1:6" ht="15.75" x14ac:dyDescent="0.25">
      <c r="A64" s="65" t="s">
        <v>8</v>
      </c>
      <c r="B64" s="66"/>
      <c r="C64" s="66"/>
      <c r="D64" s="64"/>
      <c r="E64" s="68">
        <f>$F63/$E63</f>
        <v>12</v>
      </c>
      <c r="F64" s="89" t="str">
        <f>VLOOKUP(E64,{0,"F";1,"D-";2,"D";3,"D+";4,"C-";5,"C";6,"C+";7,"B-";8,"B";9,"B+";10,"A-";11,"A";12,"A+"},2,TRUE)</f>
        <v>A+</v>
      </c>
    </row>
    <row r="65" spans="4:6" x14ac:dyDescent="0.2">
      <c r="D65" s="9"/>
      <c r="E65" s="9"/>
      <c r="F65" s="9"/>
    </row>
    <row r="90" spans="2:4" x14ac:dyDescent="0.2">
      <c r="B90" s="4"/>
      <c r="C90" s="4"/>
      <c r="D90" s="4"/>
    </row>
    <row r="91" spans="2:4" x14ac:dyDescent="0.2">
      <c r="B91" s="2"/>
      <c r="C91" s="2"/>
    </row>
    <row r="94" spans="2:4" x14ac:dyDescent="0.2">
      <c r="B94" s="4"/>
      <c r="C94" s="4"/>
      <c r="D94" s="4"/>
    </row>
    <row r="95" spans="2:4" x14ac:dyDescent="0.2">
      <c r="B95" s="2"/>
      <c r="D95" s="2"/>
    </row>
    <row r="98" spans="3:3" x14ac:dyDescent="0.2">
      <c r="C98" s="12"/>
    </row>
  </sheetData>
  <sheetProtection selectLockedCells="1"/>
  <mergeCells count="1">
    <mergeCell ref="A5:F5"/>
  </mergeCells>
  <phoneticPr fontId="3"/>
  <pageMargins left="0.75" right="0.75" top="1" bottom="1" header="0.5" footer="0.5"/>
  <pageSetup orientation="portrait"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Equivalencies</vt:lpstr>
      <vt:lpstr>Course #1</vt:lpstr>
      <vt:lpstr>Course #2</vt:lpstr>
      <vt:lpstr>Course #3</vt:lpstr>
      <vt:lpstr>Course #4</vt:lpstr>
      <vt:lpstr>Course #5</vt:lpstr>
      <vt:lpstr>Course #6</vt:lpstr>
      <vt:lpstr>CGPA Calculator</vt:lpstr>
      <vt:lpstr>Major GPA Calculator</vt:lpstr>
      <vt:lpstr>GPA Planning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Crespo</dc:creator>
  <cp:lastModifiedBy>Jordyn Danells</cp:lastModifiedBy>
  <dcterms:created xsi:type="dcterms:W3CDTF">2012-02-27T17:00:23Z</dcterms:created>
  <dcterms:modified xsi:type="dcterms:W3CDTF">2018-11-21T15:18:43Z</dcterms:modified>
</cp:coreProperties>
</file>